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1\1 кв\"/>
    </mc:Choice>
  </mc:AlternateContent>
  <bookViews>
    <workbookView xWindow="0" yWindow="0" windowWidth="25200" windowHeight="11385"/>
  </bookViews>
  <sheets>
    <sheet name="ФП" sheetId="1" r:id="rId1"/>
    <sheet name="ПиУ" sheetId="2" r:id="rId2"/>
    <sheet name="ПСД" sheetId="6" r:id="rId3"/>
    <sheet name="Ф3" sheetId="7" r:id="rId4"/>
    <sheet name="Ф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7" l="1"/>
  <c r="D19" i="6" l="1"/>
  <c r="C19" i="6"/>
  <c r="D17" i="6" l="1"/>
  <c r="C39" i="7"/>
  <c r="C30" i="2"/>
  <c r="B30" i="2"/>
  <c r="C26" i="2"/>
  <c r="B26" i="2"/>
  <c r="C20" i="2"/>
  <c r="B20" i="2"/>
  <c r="C14" i="2"/>
  <c r="C16" i="2" s="1"/>
  <c r="B14" i="2"/>
  <c r="D16" i="6" l="1"/>
  <c r="C32" i="2"/>
  <c r="B16" i="2"/>
  <c r="C41" i="1"/>
  <c r="C32" i="1"/>
  <c r="C42" i="1" s="1"/>
  <c r="C23" i="1"/>
  <c r="B32" i="2" l="1"/>
  <c r="C34" i="2"/>
  <c r="F21" i="5"/>
  <c r="G21" i="5"/>
  <c r="B34" i="2" l="1"/>
  <c r="G16" i="5"/>
  <c r="G12" i="5"/>
  <c r="F14" i="5"/>
  <c r="C14" i="5"/>
  <c r="B14" i="5"/>
  <c r="D14" i="5"/>
  <c r="E14" i="5"/>
  <c r="E16" i="5" l="1"/>
  <c r="E21" i="5" s="1"/>
  <c r="C16" i="5"/>
  <c r="B16" i="5"/>
  <c r="G11" i="5"/>
  <c r="G10" i="5"/>
  <c r="G14" i="5" l="1"/>
  <c r="B40" i="7" l="1"/>
  <c r="B43" i="7"/>
  <c r="C40" i="7"/>
  <c r="C30" i="7"/>
  <c r="C32" i="7" s="1"/>
  <c r="B30" i="7"/>
  <c r="C17" i="6"/>
  <c r="D12" i="6"/>
  <c r="D21" i="6" s="1"/>
  <c r="C12" i="6"/>
  <c r="B32" i="7" l="1"/>
  <c r="C45" i="7"/>
  <c r="C47" i="7" s="1"/>
  <c r="C16" i="6"/>
  <c r="C21" i="6"/>
  <c r="B45" i="7" l="1"/>
  <c r="B47" i="7" s="1"/>
  <c r="D21" i="5"/>
  <c r="B41" i="1" l="1"/>
  <c r="B32" i="1"/>
  <c r="B23" i="1"/>
  <c r="B42" i="1" l="1"/>
  <c r="G20" i="5" l="1"/>
  <c r="G19" i="5"/>
  <c r="G18" i="5"/>
</calcChain>
</file>

<file path=xl/sharedStrings.xml><?xml version="1.0" encoding="utf-8"?>
<sst xmlns="http://schemas.openxmlformats.org/spreadsheetml/2006/main" count="165" uniqueCount="132">
  <si>
    <t>АО «ALTYN BANK» (ДБ China Citic Bank Corporation Ltd)</t>
  </si>
  <si>
    <t xml:space="preserve">ОТЧЕТ О ФИНАНСОВОМ ПОЛОЖЕНИИ </t>
  </si>
  <si>
    <t>(в тысячах Казахстанских тенге)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</si>
  <si>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</si>
  <si>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</si>
  <si>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</si>
  <si>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</si>
  <si>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</si>
  <si>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</si>
  <si>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</si>
  <si>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</si>
  <si>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</si>
  <si>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</si>
  <si>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</si>
  <si>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</si>
  <si>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</si>
  <si>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</si>
  <si>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</si>
  <si>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</si>
  <si>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</si>
  <si>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</si>
  <si>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</si>
  <si>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</si>
  <si>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</si>
  <si>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</si>
  <si>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</si>
  <si>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</si>
  <si>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</si>
  <si>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</si>
  <si>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</si>
  <si>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</si>
  <si>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</si>
  <si>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</si>
  <si>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</si>
  <si>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</si>
  <si>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</si>
  <si>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</si>
  <si>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</si>
  <si>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</si>
  <si>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</si>
  <si>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</si>
  <si>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</si>
  <si>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</si>
  <si>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</si>
  <si>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</si>
  <si>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</si>
  <si>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</si>
  <si>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</si>
  <si>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</si>
  <si>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</si>
  <si>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</si>
  <si>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</si>
  <si>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</si>
  <si>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</si>
  <si>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</si>
  <si>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</si>
  <si>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Главный бухгалтер</t>
  </si>
  <si>
    <t>Каржаубеков А.Ж.</t>
  </si>
  <si>
    <t>ОТЧЕТ ОБ ИЗМЕНЕНИЯХ В КАПИТАЛЕ</t>
  </si>
  <si>
    <t>Резерв по переоценке финансовых активов, оцениваемых по справедливой стоимости через прочий совокупный доход</t>
  </si>
  <si>
    <t>Итого капитал</t>
  </si>
  <si>
    <t>Чистая прибыль за период</t>
  </si>
  <si>
    <t>Прочая совокупная прибыль</t>
  </si>
  <si>
    <t>Прочий совокупный доход</t>
  </si>
  <si>
    <t>Нераспределенная прибыль и прочие резервы</t>
  </si>
  <si>
    <t>(в тысячах Казахстанских тенге) неаудированный</t>
  </si>
  <si>
    <t>Чистая прибыль по операциям с финансовыми инструментами, оцениваемые по справедливой стоимости через прибыль или убыток</t>
  </si>
  <si>
    <t>31 декабря 2020</t>
  </si>
  <si>
    <t>31 декабря 2019 г. (аудировано)</t>
  </si>
  <si>
    <t>Резерв по переоценке основных средств</t>
  </si>
  <si>
    <t xml:space="preserve">Нераспреде-ленная прибыль </t>
  </si>
  <si>
    <t>ОТЧЕТ О ПРОЧЕМ СОВОКУПНОМ ДОХОДЕ</t>
  </si>
  <si>
    <t xml:space="preserve">ЧИСТАЯ ПРИБЫЛЬ </t>
  </si>
  <si>
    <t>ПРОЧИЙ СОВОКУПНЫЙ ДОХОД/(УБЫТОК)</t>
  </si>
  <si>
    <t>Статьи, которые могут быть реклассифицированы в состав прибылей и убытков:</t>
  </si>
  <si>
    <t>Чистая прибыль/(убыток) от изменения справедливой стоимости через прочий совокупный доход</t>
  </si>
  <si>
    <t>Доходы за вычетом расходов, перенесенных в прибыль или убыток в результате выбытия или обесценения по финансовым активам, оцениваемых по справедливой стоимости через прочий совокупный доход</t>
  </si>
  <si>
    <t>ИТОГО ПРОЧИЙ СОВОКУПНЫЙ ДОХОД</t>
  </si>
  <si>
    <t>ОТЧЕТ О ДВИЖЕНИИ ДЕНЕЖНЫХ СРЕДСТВ</t>
  </si>
  <si>
    <t>Движение денежных средств от операционной деятельности: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</si>
  <si>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</si>
  <si>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</si>
  <si>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</si>
  <si>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</si>
  <si>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</si>
  <si>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</si>
  <si>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</si>
  <si>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</si>
  <si>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</si>
  <si>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</si>
  <si>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</si>
  <si>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</si>
  <si>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</si>
  <si>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</si>
  <si>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</si>
  <si>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</si>
  <si>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</si>
  <si>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</si>
  <si>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</si>
  <si>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</si>
  <si>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</si>
  <si>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</si>
  <si>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</si>
  <si>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</si>
  <si>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финансовых активов,  оцениваемые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</si>
  <si>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</si>
  <si>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</si>
  <si>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Погашение инвестиций, учитываемые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</si>
  <si>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</si>
  <si>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</si>
  <si>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</si>
  <si>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</si>
  <si>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</si>
  <si>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</si>
  <si>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</si>
  <si>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</si>
  <si>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</si>
  <si>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 xml:space="preserve">  </t>
  </si>
  <si>
    <t>31 декабря 2020 г.</t>
  </si>
  <si>
    <t>31 марта 2020 г. (неаудировано)</t>
  </si>
  <si>
    <t xml:space="preserve">По состоянию на 31 марта 2021 года </t>
  </si>
  <si>
    <t>31 марта 2021</t>
  </si>
  <si>
    <t>По состоянию на 31 марта 2021 года</t>
  </si>
  <si>
    <t>31 марта 2020</t>
  </si>
  <si>
    <t>ЗА ПЕРИОД, ЗАКОНЧИВШИХСЯ 31 МАРТА 2021 г. (НЕ АУДИРОВАНО)</t>
  </si>
  <si>
    <t>( не аудировано)</t>
  </si>
  <si>
    <t>за период, закончившийся</t>
  </si>
  <si>
    <t>31 марта 2021 г. (не аудировано)</t>
  </si>
  <si>
    <t>Дивиденды объявленные</t>
  </si>
  <si>
    <t>За период, закончившийся</t>
  </si>
  <si>
    <t>ЗА КВАРТАЛ, ЗАКОНЧИВШИЙСЯ 31 марта 2021 г. (НЕ АУДИРОВАНО)</t>
  </si>
  <si>
    <t>ЗА ПЕРИОД, ЗАКОНЧИВШИЙСЯ 31 МАРТА 2021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</si>
</sst>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0" fontId="24" fillId="0" borderId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wrapText="1"/>
    </xf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vertical="top"/>
    </xf>
    <xf numFmtId="164" fontId="0" fillId="0" borderId="0" xfId="0" applyNumberFormat="1"/>
    <xf numFmtId="166" fontId="0" fillId="0" borderId="0" xfId="0" applyNumberFormat="1"/>
    <xf numFmtId="0" fontId="1" fillId="0" borderId="0" xfId="0" applyFont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/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43" fontId="5" fillId="0" borderId="0" xfId="1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/>
    <xf numFmtId="164" fontId="5" fillId="0" borderId="2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6" fontId="4" fillId="0" borderId="0" xfId="2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6" fontId="4" fillId="0" borderId="2" xfId="2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7" fontId="5" fillId="0" borderId="0" xfId="2" applyNumberFormat="1" applyFont="1" applyAlignment="1">
      <alignment vertical="center" wrapText="1"/>
    </xf>
    <xf numFmtId="0" fontId="13" fillId="0" borderId="2" xfId="3" applyFont="1" applyBorder="1" applyAlignment="1">
      <alignment wrapText="1"/>
    </xf>
    <xf numFmtId="167" fontId="4" fillId="0" borderId="2" xfId="2" applyNumberFormat="1" applyFont="1" applyBorder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6" fontId="5" fillId="0" borderId="2" xfId="2" applyNumberFormat="1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Border="1"/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6" fontId="7" fillId="0" borderId="2" xfId="2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5" fontId="7" fillId="0" borderId="0" xfId="2" applyFont="1" applyAlignment="1">
      <alignment horizontal="left" vertical="center" wrapText="1"/>
    </xf>
    <xf numFmtId="164" fontId="18" fillId="0" borderId="0" xfId="0" applyNumberFormat="1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left" vertical="center" wrapText="1"/>
    </xf>
    <xf numFmtId="0" fontId="19" fillId="0" borderId="0" xfId="0" applyFont="1"/>
    <xf numFmtId="167" fontId="7" fillId="0" borderId="0" xfId="2" applyNumberFormat="1" applyFont="1" applyAlignment="1">
      <alignment horizontal="left" vertical="center" wrapText="1"/>
    </xf>
    <xf numFmtId="0" fontId="18" fillId="0" borderId="0" xfId="0" applyFont="1" applyFill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Alignment="1">
      <alignment horizontal="left" vertical="center" wrapText="1"/>
    </xf>
    <xf numFmtId="167" fontId="18" fillId="0" borderId="0" xfId="2" applyNumberFormat="1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/>
    <xf numFmtId="0" fontId="18" fillId="0" borderId="0" xfId="0" applyFont="1" applyFill="1" applyAlignment="1">
      <alignment vertical="center" wrapText="1"/>
    </xf>
    <xf numFmtId="4" fontId="21" fillId="0" borderId="0" xfId="0" applyNumberFormat="1" applyFont="1" applyFill="1" applyAlignment="1">
      <alignment horizontal="right" vertical="center" wrapText="1"/>
    </xf>
    <xf numFmtId="167" fontId="5" fillId="0" borderId="0" xfId="2" applyNumberFormat="1" applyFont="1" applyAlignment="1">
      <alignment horizontal="left" vertical="center" wrapText="1"/>
    </xf>
    <xf numFmtId="168" fontId="18" fillId="0" borderId="0" xfId="0" applyNumberFormat="1" applyFont="1" applyFill="1" applyAlignment="1">
      <alignment horizontal="right" vertical="center" wrapText="1"/>
    </xf>
    <xf numFmtId="168" fontId="22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168" fontId="18" fillId="0" borderId="2" xfId="0" applyNumberFormat="1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vertical="center" wrapText="1"/>
    </xf>
    <xf numFmtId="168" fontId="21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" fontId="0" fillId="0" borderId="0" xfId="0" applyNumberFormat="1" applyFill="1"/>
    <xf numFmtId="168" fontId="7" fillId="0" borderId="0" xfId="0" applyNumberFormat="1" applyFont="1" applyFill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2" applyNumberFormat="1" applyFont="1" applyFill="1" applyBorder="1" applyAlignment="1">
      <alignment vertical="center" wrapText="1"/>
    </xf>
    <xf numFmtId="167" fontId="4" fillId="0" borderId="0" xfId="2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8" fontId="22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Normal="100" zoomScaleSheetLayoutView="115" workbookViewId="0">
      <selection activeCell="A20" sqref="A20"/>
    </sheetView>
  </sheetViews>
  <sheetFormatPr defaultColWidth="9.140625" defaultRowHeight="12.75" x14ac:dyDescent="0.2"/>
  <cols>
    <col min="1" max="1" width="52.140625" style="14" customWidth="1"/>
    <col min="2" max="2" width="18" style="14" customWidth="1"/>
    <col min="3" max="3" width="17.28515625" style="14" customWidth="1"/>
    <col min="4" max="4" width="11.28515625" style="14" bestFit="1" customWidth="1"/>
    <col min="5" max="16384" width="9.140625" style="14"/>
  </cols>
  <sheetData>
    <row r="1" spans="1:4" x14ac:dyDescent="0.2">
      <c r="A1" s="18" t="s">
        <v>0</v>
      </c>
    </row>
    <row r="2" spans="1:4" ht="6" customHeight="1" x14ac:dyDescent="0.2">
      <c r="A2" s="18"/>
    </row>
    <row r="3" spans="1:4" x14ac:dyDescent="0.2">
      <c r="A3" s="18" t="s">
        <v>1</v>
      </c>
    </row>
    <row r="4" spans="1:4" x14ac:dyDescent="0.2">
      <c r="A4" s="18" t="s">
        <v>120</v>
      </c>
    </row>
    <row r="5" spans="1:4" ht="13.5" x14ac:dyDescent="0.2">
      <c r="A5" s="24" t="s">
        <v>65</v>
      </c>
    </row>
    <row r="6" spans="1:4" ht="8.25" customHeight="1" x14ac:dyDescent="0.2">
      <c r="A6" s="24"/>
    </row>
    <row r="7" spans="1:4" ht="3.75" customHeight="1" x14ac:dyDescent="0.2"/>
    <row r="8" spans="1:4" x14ac:dyDescent="0.2">
      <c r="B8" s="25" t="s">
        <v>121</v>
      </c>
      <c r="C8" s="25" t="s">
        <v>67</v>
      </c>
    </row>
    <row r="9" spans="1:4" x14ac:dyDescent="0.2">
      <c r="A9" s="10" t="s">
        <v>3</v>
      </c>
      <c r="B9" s="26"/>
      <c r="C9" s="26"/>
    </row>
    <row r="10" spans="1:4" ht="18" customHeight="1" x14ac:dyDescent="0.2">
      <c r="A10" s="2" t="s">
        <v>4</v>
      </c>
      <c r="B10" s="27">
        <v>149221823</v>
      </c>
      <c r="C10" s="28">
        <v>126284019</v>
      </c>
    </row>
    <row r="11" spans="1:4" ht="26.25" customHeight="1" x14ac:dyDescent="0.2">
      <c r="A11" s="2" t="s">
        <v>5</v>
      </c>
      <c r="B11" s="27">
        <v>9981982</v>
      </c>
      <c r="C11" s="28">
        <v>9728280</v>
      </c>
    </row>
    <row r="12" spans="1:4" ht="23.25" customHeight="1" x14ac:dyDescent="0.2">
      <c r="A12" s="2" t="s">
        <v>6</v>
      </c>
      <c r="B12" s="27">
        <v>20579630</v>
      </c>
      <c r="C12" s="28">
        <v>22279927</v>
      </c>
    </row>
    <row r="13" spans="1:4" ht="28.5" customHeight="1" x14ac:dyDescent="0.2">
      <c r="A13" s="2" t="s">
        <v>7</v>
      </c>
      <c r="B13" s="27">
        <v>18020</v>
      </c>
      <c r="C13" s="28">
        <v>52039</v>
      </c>
    </row>
    <row r="14" spans="1:4" ht="24" customHeight="1" x14ac:dyDescent="0.2">
      <c r="A14" s="2" t="s">
        <v>8</v>
      </c>
      <c r="B14" s="27">
        <v>221759747</v>
      </c>
      <c r="C14" s="28">
        <v>244427841</v>
      </c>
      <c r="D14" s="29"/>
    </row>
    <row r="15" spans="1:4" ht="18" customHeight="1" x14ac:dyDescent="0.2">
      <c r="A15" s="2" t="s">
        <v>9</v>
      </c>
      <c r="B15" s="28">
        <v>2253825</v>
      </c>
      <c r="C15" s="28">
        <v>1172262</v>
      </c>
    </row>
    <row r="16" spans="1:4" ht="35.25" customHeight="1" x14ac:dyDescent="0.2">
      <c r="A16" s="2" t="s">
        <v>10</v>
      </c>
      <c r="B16" s="27">
        <v>111431000</v>
      </c>
      <c r="C16" s="28">
        <v>93951247</v>
      </c>
    </row>
    <row r="17" spans="1:5" ht="41.25" customHeight="1" x14ac:dyDescent="0.2">
      <c r="A17" s="2" t="s">
        <v>11</v>
      </c>
      <c r="B17" s="27">
        <v>90319485</v>
      </c>
      <c r="C17" s="28">
        <v>86554359</v>
      </c>
    </row>
    <row r="18" spans="1:5" ht="21" customHeight="1" x14ac:dyDescent="0.2">
      <c r="A18" s="2" t="s">
        <v>12</v>
      </c>
      <c r="B18" s="27">
        <v>901861</v>
      </c>
      <c r="C18" s="28">
        <v>752808</v>
      </c>
    </row>
    <row r="19" spans="1:5" ht="18" customHeight="1" x14ac:dyDescent="0.2">
      <c r="A19" s="2" t="s">
        <v>13</v>
      </c>
      <c r="B19" s="27">
        <v>623635</v>
      </c>
      <c r="C19" s="28">
        <v>534336</v>
      </c>
    </row>
    <row r="20" spans="1:5" ht="22.5" customHeight="1" x14ac:dyDescent="0.2">
      <c r="A20" s="2" t="s">
        <v>14</v>
      </c>
      <c r="B20" s="27">
        <v>7571079</v>
      </c>
      <c r="C20" s="28">
        <v>7776586</v>
      </c>
    </row>
    <row r="21" spans="1:5" ht="18" customHeight="1" x14ac:dyDescent="0.2">
      <c r="A21" s="2" t="s">
        <v>15</v>
      </c>
      <c r="B21" s="27">
        <v>1378484</v>
      </c>
      <c r="C21" s="28">
        <v>1435944</v>
      </c>
    </row>
    <row r="22" spans="1:5" ht="16.5" customHeight="1" x14ac:dyDescent="0.2">
      <c r="A22" s="2" t="s">
        <v>16</v>
      </c>
      <c r="B22" s="128">
        <v>1698027</v>
      </c>
      <c r="C22" s="28">
        <v>1293687</v>
      </c>
    </row>
    <row r="23" spans="1:5" ht="20.25" customHeight="1" thickBot="1" x14ac:dyDescent="0.25">
      <c r="A23" s="10" t="s">
        <v>17</v>
      </c>
      <c r="B23" s="30">
        <f>SUM(B10:B22)</f>
        <v>617738598</v>
      </c>
      <c r="C23" s="30">
        <f>SUM(C10:C22)</f>
        <v>596243335</v>
      </c>
    </row>
    <row r="24" spans="1:5" ht="17.25" customHeight="1" thickTop="1" x14ac:dyDescent="0.2">
      <c r="A24" s="10"/>
      <c r="B24" s="28"/>
      <c r="C24" s="28"/>
    </row>
    <row r="25" spans="1:5" ht="17.25" customHeight="1" x14ac:dyDescent="0.2">
      <c r="A25" s="10" t="s">
        <v>18</v>
      </c>
      <c r="B25" s="28"/>
      <c r="C25" s="28"/>
    </row>
    <row r="26" spans="1:5" ht="28.5" customHeight="1" x14ac:dyDescent="0.2">
      <c r="A26" s="2" t="s">
        <v>19</v>
      </c>
      <c r="B26" s="28">
        <v>7302</v>
      </c>
      <c r="C26" s="28">
        <v>39850</v>
      </c>
    </row>
    <row r="27" spans="1:5" ht="18" customHeight="1" x14ac:dyDescent="0.2">
      <c r="A27" s="2" t="s">
        <v>20</v>
      </c>
      <c r="B27" s="28">
        <v>12660646</v>
      </c>
      <c r="C27" s="28">
        <v>12228228</v>
      </c>
    </row>
    <row r="28" spans="1:5" ht="20.25" customHeight="1" x14ac:dyDescent="0.2">
      <c r="A28" s="2" t="s">
        <v>21</v>
      </c>
      <c r="B28" s="28">
        <v>66136993</v>
      </c>
      <c r="C28" s="28">
        <v>66916809</v>
      </c>
    </row>
    <row r="29" spans="1:5" ht="15" customHeight="1" x14ac:dyDescent="0.2">
      <c r="A29" s="2" t="s">
        <v>22</v>
      </c>
      <c r="B29" s="28">
        <v>458359138</v>
      </c>
      <c r="C29" s="28">
        <v>440919385</v>
      </c>
      <c r="D29" s="29"/>
    </row>
    <row r="30" spans="1:5" ht="24" customHeight="1" x14ac:dyDescent="0.2">
      <c r="A30" s="2" t="s">
        <v>23</v>
      </c>
      <c r="B30" s="28">
        <v>195234</v>
      </c>
      <c r="C30" s="28">
        <v>263453</v>
      </c>
      <c r="E30" s="71"/>
    </row>
    <row r="31" spans="1:5" ht="18" customHeight="1" thickBot="1" x14ac:dyDescent="0.25">
      <c r="A31" s="2" t="s">
        <v>24</v>
      </c>
      <c r="B31" s="129">
        <v>18062463</v>
      </c>
      <c r="C31" s="9">
        <v>3956380</v>
      </c>
    </row>
    <row r="32" spans="1:5" ht="16.5" customHeight="1" thickBot="1" x14ac:dyDescent="0.25">
      <c r="A32" s="10" t="s">
        <v>25</v>
      </c>
      <c r="B32" s="31">
        <f>SUM(B26:B31)</f>
        <v>555421776</v>
      </c>
      <c r="C32" s="31">
        <f>SUM(C26:C31)</f>
        <v>524324105</v>
      </c>
    </row>
    <row r="33" spans="1:4" ht="15" customHeight="1" thickTop="1" x14ac:dyDescent="0.2">
      <c r="A33" s="10"/>
      <c r="B33" s="28"/>
      <c r="C33" s="28"/>
    </row>
    <row r="34" spans="1:4" x14ac:dyDescent="0.2">
      <c r="A34" s="10" t="s">
        <v>26</v>
      </c>
      <c r="B34" s="28"/>
      <c r="C34" s="32"/>
    </row>
    <row r="35" spans="1:4" x14ac:dyDescent="0.2">
      <c r="A35" s="10" t="s">
        <v>27</v>
      </c>
      <c r="B35" s="28"/>
      <c r="C35" s="28"/>
    </row>
    <row r="36" spans="1:4" ht="21.75" customHeight="1" x14ac:dyDescent="0.2">
      <c r="A36" s="2" t="s">
        <v>28</v>
      </c>
      <c r="B36" s="28">
        <v>7050000</v>
      </c>
      <c r="C36" s="28">
        <v>7050000</v>
      </c>
    </row>
    <row r="37" spans="1:4" ht="13.5" customHeight="1" x14ac:dyDescent="0.2">
      <c r="A37" s="2" t="s">
        <v>29</v>
      </c>
      <c r="B37" s="28">
        <v>220973</v>
      </c>
      <c r="C37" s="28">
        <v>220973</v>
      </c>
    </row>
    <row r="38" spans="1:4" ht="30.75" customHeight="1" x14ac:dyDescent="0.2">
      <c r="A38" s="2" t="s">
        <v>59</v>
      </c>
      <c r="B38" s="28">
        <v>-6166</v>
      </c>
      <c r="C38" s="28">
        <v>281343</v>
      </c>
    </row>
    <row r="39" spans="1:4" ht="17.25" customHeight="1" thickBot="1" x14ac:dyDescent="0.25">
      <c r="A39" s="2" t="s">
        <v>64</v>
      </c>
      <c r="B39" s="9">
        <v>55052015</v>
      </c>
      <c r="C39" s="9">
        <v>64366914</v>
      </c>
      <c r="D39" s="29"/>
    </row>
    <row r="40" spans="1:4" ht="1.5" customHeight="1" x14ac:dyDescent="0.2">
      <c r="A40" s="2"/>
      <c r="B40" s="33"/>
      <c r="C40" s="33"/>
      <c r="D40" s="29"/>
    </row>
    <row r="41" spans="1:4" ht="19.5" customHeight="1" thickBot="1" x14ac:dyDescent="0.25">
      <c r="A41" s="10" t="s">
        <v>30</v>
      </c>
      <c r="B41" s="31">
        <f>SUM(B36:B40)</f>
        <v>62316822</v>
      </c>
      <c r="C41" s="31">
        <f>SUM(C36:C40)</f>
        <v>71919230</v>
      </c>
      <c r="D41" s="29"/>
    </row>
    <row r="42" spans="1:4" ht="15.75" customHeight="1" thickTop="1" thickBot="1" x14ac:dyDescent="0.25">
      <c r="A42" s="10" t="s">
        <v>31</v>
      </c>
      <c r="B42" s="31">
        <f>B32+B41</f>
        <v>617738598</v>
      </c>
      <c r="C42" s="31">
        <f>C32+C41</f>
        <v>596243335</v>
      </c>
    </row>
    <row r="43" spans="1:4" ht="15.75" customHeight="1" thickTop="1" x14ac:dyDescent="0.2">
      <c r="A43" s="10"/>
      <c r="B43" s="26"/>
      <c r="C43" s="26"/>
    </row>
    <row r="44" spans="1:4" ht="15.75" customHeight="1" x14ac:dyDescent="0.2">
      <c r="A44" s="10"/>
      <c r="B44" s="26"/>
      <c r="C44" s="26"/>
    </row>
    <row r="45" spans="1:4" s="4" customFormat="1" ht="15.75" customHeight="1" x14ac:dyDescent="0.25">
      <c r="A45" s="15" t="s">
        <v>54</v>
      </c>
      <c r="B45" s="15"/>
      <c r="C45" s="17" t="s">
        <v>51</v>
      </c>
      <c r="D45" s="17"/>
    </row>
    <row r="46" spans="1:4" s="10" customFormat="1" ht="11.25" customHeight="1" x14ac:dyDescent="0.25">
      <c r="A46" s="5"/>
      <c r="B46" s="5"/>
      <c r="C46" s="6"/>
      <c r="D46" s="6"/>
    </row>
    <row r="47" spans="1:4" ht="15" customHeight="1" x14ac:dyDescent="0.2">
      <c r="A47" s="15" t="s">
        <v>53</v>
      </c>
      <c r="B47" s="15"/>
      <c r="C47" s="17" t="s">
        <v>52</v>
      </c>
      <c r="D47" s="17"/>
    </row>
    <row r="48" spans="1:4" x14ac:dyDescent="0.2">
      <c r="A48" s="10"/>
      <c r="B48" s="26"/>
      <c r="C48" s="26"/>
    </row>
    <row r="49" spans="1:3" x14ac:dyDescent="0.2">
      <c r="A49" s="10"/>
      <c r="B49" s="26"/>
      <c r="C49" s="26"/>
    </row>
    <row r="71" ht="39" customHeight="1" x14ac:dyDescent="0.2"/>
    <row r="77" ht="27.75" customHeight="1" x14ac:dyDescent="0.2"/>
    <row r="82" spans="1:3" x14ac:dyDescent="0.2">
      <c r="A82" s="29"/>
    </row>
    <row r="83" spans="1:3" x14ac:dyDescent="0.2">
      <c r="A83" s="10"/>
      <c r="B83" s="34"/>
      <c r="C83" s="34"/>
    </row>
    <row r="84" spans="1:3" x14ac:dyDescent="0.2">
      <c r="A84" s="2"/>
      <c r="B84" s="35"/>
    </row>
    <row r="85" spans="1:3" s="10" customFormat="1" ht="32.25" customHeight="1" x14ac:dyDescent="0.25">
      <c r="C85" s="36"/>
    </row>
    <row r="86" spans="1:3" s="4" customFormat="1" ht="15.75" customHeight="1" x14ac:dyDescent="0.25">
      <c r="A86" s="11"/>
      <c r="B86" s="12"/>
      <c r="C86" s="13"/>
    </row>
    <row r="87" spans="1:3" s="10" customFormat="1" ht="15.75" customHeight="1" x14ac:dyDescent="0.25">
      <c r="C87" s="36"/>
    </row>
    <row r="88" spans="1:3" x14ac:dyDescent="0.2">
      <c r="C88" s="13"/>
    </row>
    <row r="89" spans="1:3" x14ac:dyDescent="0.2">
      <c r="C89" s="37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130" zoomScaleNormal="130" workbookViewId="0">
      <selection activeCell="A21" sqref="A21"/>
    </sheetView>
  </sheetViews>
  <sheetFormatPr defaultRowHeight="12.75" x14ac:dyDescent="0.2"/>
  <cols>
    <col min="1" max="1" width="48" style="14" customWidth="1"/>
    <col min="2" max="2" width="17.7109375" style="14" customWidth="1"/>
    <col min="3" max="3" width="17.28515625" style="14" customWidth="1"/>
    <col min="4" max="4" width="9.140625" style="14"/>
    <col min="5" max="5" width="9.5703125" style="14" customWidth="1"/>
    <col min="6" max="210" width="9.140625" style="14"/>
    <col min="211" max="211" width="39" style="14" customWidth="1"/>
    <col min="212" max="212" width="15.5703125" style="14" customWidth="1"/>
    <col min="213" max="213" width="17.28515625" style="14" customWidth="1"/>
    <col min="214" max="214" width="12.85546875" style="14" customWidth="1"/>
    <col min="215" max="215" width="18.42578125" style="14" customWidth="1"/>
    <col min="216" max="466" width="9.140625" style="14"/>
    <col min="467" max="467" width="39" style="14" customWidth="1"/>
    <col min="468" max="468" width="15.5703125" style="14" customWidth="1"/>
    <col min="469" max="469" width="17.28515625" style="14" customWidth="1"/>
    <col min="470" max="470" width="12.85546875" style="14" customWidth="1"/>
    <col min="471" max="471" width="18.42578125" style="14" customWidth="1"/>
    <col min="472" max="722" width="9.140625" style="14"/>
    <col min="723" max="723" width="39" style="14" customWidth="1"/>
    <col min="724" max="724" width="15.5703125" style="14" customWidth="1"/>
    <col min="725" max="725" width="17.28515625" style="14" customWidth="1"/>
    <col min="726" max="726" width="12.85546875" style="14" customWidth="1"/>
    <col min="727" max="727" width="18.42578125" style="14" customWidth="1"/>
    <col min="728" max="978" width="9.140625" style="14"/>
    <col min="979" max="979" width="39" style="14" customWidth="1"/>
    <col min="980" max="980" width="15.5703125" style="14" customWidth="1"/>
    <col min="981" max="981" width="17.28515625" style="14" customWidth="1"/>
    <col min="982" max="982" width="12.85546875" style="14" customWidth="1"/>
    <col min="983" max="983" width="18.42578125" style="14" customWidth="1"/>
    <col min="984" max="1234" width="9.140625" style="14"/>
    <col min="1235" max="1235" width="39" style="14" customWidth="1"/>
    <col min="1236" max="1236" width="15.5703125" style="14" customWidth="1"/>
    <col min="1237" max="1237" width="17.28515625" style="14" customWidth="1"/>
    <col min="1238" max="1238" width="12.85546875" style="14" customWidth="1"/>
    <col min="1239" max="1239" width="18.42578125" style="14" customWidth="1"/>
    <col min="1240" max="1490" width="9.140625" style="14"/>
    <col min="1491" max="1491" width="39" style="14" customWidth="1"/>
    <col min="1492" max="1492" width="15.5703125" style="14" customWidth="1"/>
    <col min="1493" max="1493" width="17.28515625" style="14" customWidth="1"/>
    <col min="1494" max="1494" width="12.85546875" style="14" customWidth="1"/>
    <col min="1495" max="1495" width="18.42578125" style="14" customWidth="1"/>
    <col min="1496" max="1746" width="9.140625" style="14"/>
    <col min="1747" max="1747" width="39" style="14" customWidth="1"/>
    <col min="1748" max="1748" width="15.5703125" style="14" customWidth="1"/>
    <col min="1749" max="1749" width="17.28515625" style="14" customWidth="1"/>
    <col min="1750" max="1750" width="12.85546875" style="14" customWidth="1"/>
    <col min="1751" max="1751" width="18.42578125" style="14" customWidth="1"/>
    <col min="1752" max="2002" width="9.140625" style="14"/>
    <col min="2003" max="2003" width="39" style="14" customWidth="1"/>
    <col min="2004" max="2004" width="15.5703125" style="14" customWidth="1"/>
    <col min="2005" max="2005" width="17.28515625" style="14" customWidth="1"/>
    <col min="2006" max="2006" width="12.85546875" style="14" customWidth="1"/>
    <col min="2007" max="2007" width="18.42578125" style="14" customWidth="1"/>
    <col min="2008" max="2258" width="9.140625" style="14"/>
    <col min="2259" max="2259" width="39" style="14" customWidth="1"/>
    <col min="2260" max="2260" width="15.5703125" style="14" customWidth="1"/>
    <col min="2261" max="2261" width="17.28515625" style="14" customWidth="1"/>
    <col min="2262" max="2262" width="12.85546875" style="14" customWidth="1"/>
    <col min="2263" max="2263" width="18.42578125" style="14" customWidth="1"/>
    <col min="2264" max="2514" width="9.140625" style="14"/>
    <col min="2515" max="2515" width="39" style="14" customWidth="1"/>
    <col min="2516" max="2516" width="15.5703125" style="14" customWidth="1"/>
    <col min="2517" max="2517" width="17.28515625" style="14" customWidth="1"/>
    <col min="2518" max="2518" width="12.85546875" style="14" customWidth="1"/>
    <col min="2519" max="2519" width="18.42578125" style="14" customWidth="1"/>
    <col min="2520" max="2770" width="9.140625" style="14"/>
    <col min="2771" max="2771" width="39" style="14" customWidth="1"/>
    <col min="2772" max="2772" width="15.5703125" style="14" customWidth="1"/>
    <col min="2773" max="2773" width="17.28515625" style="14" customWidth="1"/>
    <col min="2774" max="2774" width="12.85546875" style="14" customWidth="1"/>
    <col min="2775" max="2775" width="18.42578125" style="14" customWidth="1"/>
    <col min="2776" max="3026" width="9.140625" style="14"/>
    <col min="3027" max="3027" width="39" style="14" customWidth="1"/>
    <col min="3028" max="3028" width="15.5703125" style="14" customWidth="1"/>
    <col min="3029" max="3029" width="17.28515625" style="14" customWidth="1"/>
    <col min="3030" max="3030" width="12.85546875" style="14" customWidth="1"/>
    <col min="3031" max="3031" width="18.42578125" style="14" customWidth="1"/>
    <col min="3032" max="3282" width="9.140625" style="14"/>
    <col min="3283" max="3283" width="39" style="14" customWidth="1"/>
    <col min="3284" max="3284" width="15.5703125" style="14" customWidth="1"/>
    <col min="3285" max="3285" width="17.28515625" style="14" customWidth="1"/>
    <col min="3286" max="3286" width="12.85546875" style="14" customWidth="1"/>
    <col min="3287" max="3287" width="18.42578125" style="14" customWidth="1"/>
    <col min="3288" max="3538" width="9.140625" style="14"/>
    <col min="3539" max="3539" width="39" style="14" customWidth="1"/>
    <col min="3540" max="3540" width="15.5703125" style="14" customWidth="1"/>
    <col min="3541" max="3541" width="17.28515625" style="14" customWidth="1"/>
    <col min="3542" max="3542" width="12.85546875" style="14" customWidth="1"/>
    <col min="3543" max="3543" width="18.42578125" style="14" customWidth="1"/>
    <col min="3544" max="3794" width="9.140625" style="14"/>
    <col min="3795" max="3795" width="39" style="14" customWidth="1"/>
    <col min="3796" max="3796" width="15.5703125" style="14" customWidth="1"/>
    <col min="3797" max="3797" width="17.28515625" style="14" customWidth="1"/>
    <col min="3798" max="3798" width="12.85546875" style="14" customWidth="1"/>
    <col min="3799" max="3799" width="18.42578125" style="14" customWidth="1"/>
    <col min="3800" max="4050" width="9.140625" style="14"/>
    <col min="4051" max="4051" width="39" style="14" customWidth="1"/>
    <col min="4052" max="4052" width="15.5703125" style="14" customWidth="1"/>
    <col min="4053" max="4053" width="17.28515625" style="14" customWidth="1"/>
    <col min="4054" max="4054" width="12.85546875" style="14" customWidth="1"/>
    <col min="4055" max="4055" width="18.42578125" style="14" customWidth="1"/>
    <col min="4056" max="4306" width="9.140625" style="14"/>
    <col min="4307" max="4307" width="39" style="14" customWidth="1"/>
    <col min="4308" max="4308" width="15.5703125" style="14" customWidth="1"/>
    <col min="4309" max="4309" width="17.28515625" style="14" customWidth="1"/>
    <col min="4310" max="4310" width="12.85546875" style="14" customWidth="1"/>
    <col min="4311" max="4311" width="18.42578125" style="14" customWidth="1"/>
    <col min="4312" max="4562" width="9.140625" style="14"/>
    <col min="4563" max="4563" width="39" style="14" customWidth="1"/>
    <col min="4564" max="4564" width="15.5703125" style="14" customWidth="1"/>
    <col min="4565" max="4565" width="17.28515625" style="14" customWidth="1"/>
    <col min="4566" max="4566" width="12.85546875" style="14" customWidth="1"/>
    <col min="4567" max="4567" width="18.42578125" style="14" customWidth="1"/>
    <col min="4568" max="4818" width="9.140625" style="14"/>
    <col min="4819" max="4819" width="39" style="14" customWidth="1"/>
    <col min="4820" max="4820" width="15.5703125" style="14" customWidth="1"/>
    <col min="4821" max="4821" width="17.28515625" style="14" customWidth="1"/>
    <col min="4822" max="4822" width="12.85546875" style="14" customWidth="1"/>
    <col min="4823" max="4823" width="18.42578125" style="14" customWidth="1"/>
    <col min="4824" max="5074" width="9.140625" style="14"/>
    <col min="5075" max="5075" width="39" style="14" customWidth="1"/>
    <col min="5076" max="5076" width="15.5703125" style="14" customWidth="1"/>
    <col min="5077" max="5077" width="17.28515625" style="14" customWidth="1"/>
    <col min="5078" max="5078" width="12.85546875" style="14" customWidth="1"/>
    <col min="5079" max="5079" width="18.42578125" style="14" customWidth="1"/>
    <col min="5080" max="5330" width="9.140625" style="14"/>
    <col min="5331" max="5331" width="39" style="14" customWidth="1"/>
    <col min="5332" max="5332" width="15.5703125" style="14" customWidth="1"/>
    <col min="5333" max="5333" width="17.28515625" style="14" customWidth="1"/>
    <col min="5334" max="5334" width="12.85546875" style="14" customWidth="1"/>
    <col min="5335" max="5335" width="18.42578125" style="14" customWidth="1"/>
    <col min="5336" max="5586" width="9.140625" style="14"/>
    <col min="5587" max="5587" width="39" style="14" customWidth="1"/>
    <col min="5588" max="5588" width="15.5703125" style="14" customWidth="1"/>
    <col min="5589" max="5589" width="17.28515625" style="14" customWidth="1"/>
    <col min="5590" max="5590" width="12.85546875" style="14" customWidth="1"/>
    <col min="5591" max="5591" width="18.42578125" style="14" customWidth="1"/>
    <col min="5592" max="5842" width="9.140625" style="14"/>
    <col min="5843" max="5843" width="39" style="14" customWidth="1"/>
    <col min="5844" max="5844" width="15.5703125" style="14" customWidth="1"/>
    <col min="5845" max="5845" width="17.28515625" style="14" customWidth="1"/>
    <col min="5846" max="5846" width="12.85546875" style="14" customWidth="1"/>
    <col min="5847" max="5847" width="18.42578125" style="14" customWidth="1"/>
    <col min="5848" max="6098" width="9.140625" style="14"/>
    <col min="6099" max="6099" width="39" style="14" customWidth="1"/>
    <col min="6100" max="6100" width="15.5703125" style="14" customWidth="1"/>
    <col min="6101" max="6101" width="17.28515625" style="14" customWidth="1"/>
    <col min="6102" max="6102" width="12.85546875" style="14" customWidth="1"/>
    <col min="6103" max="6103" width="18.42578125" style="14" customWidth="1"/>
    <col min="6104" max="6354" width="9.140625" style="14"/>
    <col min="6355" max="6355" width="39" style="14" customWidth="1"/>
    <col min="6356" max="6356" width="15.5703125" style="14" customWidth="1"/>
    <col min="6357" max="6357" width="17.28515625" style="14" customWidth="1"/>
    <col min="6358" max="6358" width="12.85546875" style="14" customWidth="1"/>
    <col min="6359" max="6359" width="18.42578125" style="14" customWidth="1"/>
    <col min="6360" max="6610" width="9.140625" style="14"/>
    <col min="6611" max="6611" width="39" style="14" customWidth="1"/>
    <col min="6612" max="6612" width="15.5703125" style="14" customWidth="1"/>
    <col min="6613" max="6613" width="17.28515625" style="14" customWidth="1"/>
    <col min="6614" max="6614" width="12.85546875" style="14" customWidth="1"/>
    <col min="6615" max="6615" width="18.42578125" style="14" customWidth="1"/>
    <col min="6616" max="6866" width="9.140625" style="14"/>
    <col min="6867" max="6867" width="39" style="14" customWidth="1"/>
    <col min="6868" max="6868" width="15.5703125" style="14" customWidth="1"/>
    <col min="6869" max="6869" width="17.28515625" style="14" customWidth="1"/>
    <col min="6870" max="6870" width="12.85546875" style="14" customWidth="1"/>
    <col min="6871" max="6871" width="18.42578125" style="14" customWidth="1"/>
    <col min="6872" max="7122" width="9.140625" style="14"/>
    <col min="7123" max="7123" width="39" style="14" customWidth="1"/>
    <col min="7124" max="7124" width="15.5703125" style="14" customWidth="1"/>
    <col min="7125" max="7125" width="17.28515625" style="14" customWidth="1"/>
    <col min="7126" max="7126" width="12.85546875" style="14" customWidth="1"/>
    <col min="7127" max="7127" width="18.42578125" style="14" customWidth="1"/>
    <col min="7128" max="7378" width="9.140625" style="14"/>
    <col min="7379" max="7379" width="39" style="14" customWidth="1"/>
    <col min="7380" max="7380" width="15.5703125" style="14" customWidth="1"/>
    <col min="7381" max="7381" width="17.28515625" style="14" customWidth="1"/>
    <col min="7382" max="7382" width="12.85546875" style="14" customWidth="1"/>
    <col min="7383" max="7383" width="18.42578125" style="14" customWidth="1"/>
    <col min="7384" max="7634" width="9.140625" style="14"/>
    <col min="7635" max="7635" width="39" style="14" customWidth="1"/>
    <col min="7636" max="7636" width="15.5703125" style="14" customWidth="1"/>
    <col min="7637" max="7637" width="17.28515625" style="14" customWidth="1"/>
    <col min="7638" max="7638" width="12.85546875" style="14" customWidth="1"/>
    <col min="7639" max="7639" width="18.42578125" style="14" customWidth="1"/>
    <col min="7640" max="7890" width="9.140625" style="14"/>
    <col min="7891" max="7891" width="39" style="14" customWidth="1"/>
    <col min="7892" max="7892" width="15.5703125" style="14" customWidth="1"/>
    <col min="7893" max="7893" width="17.28515625" style="14" customWidth="1"/>
    <col min="7894" max="7894" width="12.85546875" style="14" customWidth="1"/>
    <col min="7895" max="7895" width="18.42578125" style="14" customWidth="1"/>
    <col min="7896" max="8146" width="9.140625" style="14"/>
    <col min="8147" max="8147" width="39" style="14" customWidth="1"/>
    <col min="8148" max="8148" width="15.5703125" style="14" customWidth="1"/>
    <col min="8149" max="8149" width="17.28515625" style="14" customWidth="1"/>
    <col min="8150" max="8150" width="12.85546875" style="14" customWidth="1"/>
    <col min="8151" max="8151" width="18.42578125" style="14" customWidth="1"/>
    <col min="8152" max="8402" width="9.140625" style="14"/>
    <col min="8403" max="8403" width="39" style="14" customWidth="1"/>
    <col min="8404" max="8404" width="15.5703125" style="14" customWidth="1"/>
    <col min="8405" max="8405" width="17.28515625" style="14" customWidth="1"/>
    <col min="8406" max="8406" width="12.85546875" style="14" customWidth="1"/>
    <col min="8407" max="8407" width="18.42578125" style="14" customWidth="1"/>
    <col min="8408" max="8658" width="9.140625" style="14"/>
    <col min="8659" max="8659" width="39" style="14" customWidth="1"/>
    <col min="8660" max="8660" width="15.5703125" style="14" customWidth="1"/>
    <col min="8661" max="8661" width="17.28515625" style="14" customWidth="1"/>
    <col min="8662" max="8662" width="12.85546875" style="14" customWidth="1"/>
    <col min="8663" max="8663" width="18.42578125" style="14" customWidth="1"/>
    <col min="8664" max="8914" width="9.140625" style="14"/>
    <col min="8915" max="8915" width="39" style="14" customWidth="1"/>
    <col min="8916" max="8916" width="15.5703125" style="14" customWidth="1"/>
    <col min="8917" max="8917" width="17.28515625" style="14" customWidth="1"/>
    <col min="8918" max="8918" width="12.85546875" style="14" customWidth="1"/>
    <col min="8919" max="8919" width="18.42578125" style="14" customWidth="1"/>
    <col min="8920" max="9170" width="9.140625" style="14"/>
    <col min="9171" max="9171" width="39" style="14" customWidth="1"/>
    <col min="9172" max="9172" width="15.5703125" style="14" customWidth="1"/>
    <col min="9173" max="9173" width="17.28515625" style="14" customWidth="1"/>
    <col min="9174" max="9174" width="12.85546875" style="14" customWidth="1"/>
    <col min="9175" max="9175" width="18.42578125" style="14" customWidth="1"/>
    <col min="9176" max="9426" width="9.140625" style="14"/>
    <col min="9427" max="9427" width="39" style="14" customWidth="1"/>
    <col min="9428" max="9428" width="15.5703125" style="14" customWidth="1"/>
    <col min="9429" max="9429" width="17.28515625" style="14" customWidth="1"/>
    <col min="9430" max="9430" width="12.85546875" style="14" customWidth="1"/>
    <col min="9431" max="9431" width="18.42578125" style="14" customWidth="1"/>
    <col min="9432" max="9682" width="9.140625" style="14"/>
    <col min="9683" max="9683" width="39" style="14" customWidth="1"/>
    <col min="9684" max="9684" width="15.5703125" style="14" customWidth="1"/>
    <col min="9685" max="9685" width="17.28515625" style="14" customWidth="1"/>
    <col min="9686" max="9686" width="12.85546875" style="14" customWidth="1"/>
    <col min="9687" max="9687" width="18.42578125" style="14" customWidth="1"/>
    <col min="9688" max="9938" width="9.140625" style="14"/>
    <col min="9939" max="9939" width="39" style="14" customWidth="1"/>
    <col min="9940" max="9940" width="15.5703125" style="14" customWidth="1"/>
    <col min="9941" max="9941" width="17.28515625" style="14" customWidth="1"/>
    <col min="9942" max="9942" width="12.85546875" style="14" customWidth="1"/>
    <col min="9943" max="9943" width="18.42578125" style="14" customWidth="1"/>
    <col min="9944" max="10194" width="9.140625" style="14"/>
    <col min="10195" max="10195" width="39" style="14" customWidth="1"/>
    <col min="10196" max="10196" width="15.5703125" style="14" customWidth="1"/>
    <col min="10197" max="10197" width="17.28515625" style="14" customWidth="1"/>
    <col min="10198" max="10198" width="12.85546875" style="14" customWidth="1"/>
    <col min="10199" max="10199" width="18.42578125" style="14" customWidth="1"/>
    <col min="10200" max="10450" width="9.140625" style="14"/>
    <col min="10451" max="10451" width="39" style="14" customWidth="1"/>
    <col min="10452" max="10452" width="15.5703125" style="14" customWidth="1"/>
    <col min="10453" max="10453" width="17.28515625" style="14" customWidth="1"/>
    <col min="10454" max="10454" width="12.85546875" style="14" customWidth="1"/>
    <col min="10455" max="10455" width="18.42578125" style="14" customWidth="1"/>
    <col min="10456" max="10706" width="9.140625" style="14"/>
    <col min="10707" max="10707" width="39" style="14" customWidth="1"/>
    <col min="10708" max="10708" width="15.5703125" style="14" customWidth="1"/>
    <col min="10709" max="10709" width="17.28515625" style="14" customWidth="1"/>
    <col min="10710" max="10710" width="12.85546875" style="14" customWidth="1"/>
    <col min="10711" max="10711" width="18.42578125" style="14" customWidth="1"/>
    <col min="10712" max="10962" width="9.140625" style="14"/>
    <col min="10963" max="10963" width="39" style="14" customWidth="1"/>
    <col min="10964" max="10964" width="15.5703125" style="14" customWidth="1"/>
    <col min="10965" max="10965" width="17.28515625" style="14" customWidth="1"/>
    <col min="10966" max="10966" width="12.85546875" style="14" customWidth="1"/>
    <col min="10967" max="10967" width="18.42578125" style="14" customWidth="1"/>
    <col min="10968" max="11218" width="9.140625" style="14"/>
    <col min="11219" max="11219" width="39" style="14" customWidth="1"/>
    <col min="11220" max="11220" width="15.5703125" style="14" customWidth="1"/>
    <col min="11221" max="11221" width="17.28515625" style="14" customWidth="1"/>
    <col min="11222" max="11222" width="12.85546875" style="14" customWidth="1"/>
    <col min="11223" max="11223" width="18.42578125" style="14" customWidth="1"/>
    <col min="11224" max="11474" width="9.140625" style="14"/>
    <col min="11475" max="11475" width="39" style="14" customWidth="1"/>
    <col min="11476" max="11476" width="15.5703125" style="14" customWidth="1"/>
    <col min="11477" max="11477" width="17.28515625" style="14" customWidth="1"/>
    <col min="11478" max="11478" width="12.85546875" style="14" customWidth="1"/>
    <col min="11479" max="11479" width="18.42578125" style="14" customWidth="1"/>
    <col min="11480" max="11730" width="9.140625" style="14"/>
    <col min="11731" max="11731" width="39" style="14" customWidth="1"/>
    <col min="11732" max="11732" width="15.5703125" style="14" customWidth="1"/>
    <col min="11733" max="11733" width="17.28515625" style="14" customWidth="1"/>
    <col min="11734" max="11734" width="12.85546875" style="14" customWidth="1"/>
    <col min="11735" max="11735" width="18.42578125" style="14" customWidth="1"/>
    <col min="11736" max="11986" width="9.140625" style="14"/>
    <col min="11987" max="11987" width="39" style="14" customWidth="1"/>
    <col min="11988" max="11988" width="15.5703125" style="14" customWidth="1"/>
    <col min="11989" max="11989" width="17.28515625" style="14" customWidth="1"/>
    <col min="11990" max="11990" width="12.85546875" style="14" customWidth="1"/>
    <col min="11991" max="11991" width="18.42578125" style="14" customWidth="1"/>
    <col min="11992" max="12242" width="9.140625" style="14"/>
    <col min="12243" max="12243" width="39" style="14" customWidth="1"/>
    <col min="12244" max="12244" width="15.5703125" style="14" customWidth="1"/>
    <col min="12245" max="12245" width="17.28515625" style="14" customWidth="1"/>
    <col min="12246" max="12246" width="12.85546875" style="14" customWidth="1"/>
    <col min="12247" max="12247" width="18.42578125" style="14" customWidth="1"/>
    <col min="12248" max="12498" width="9.140625" style="14"/>
    <col min="12499" max="12499" width="39" style="14" customWidth="1"/>
    <col min="12500" max="12500" width="15.5703125" style="14" customWidth="1"/>
    <col min="12501" max="12501" width="17.28515625" style="14" customWidth="1"/>
    <col min="12502" max="12502" width="12.85546875" style="14" customWidth="1"/>
    <col min="12503" max="12503" width="18.42578125" style="14" customWidth="1"/>
    <col min="12504" max="12754" width="9.140625" style="14"/>
    <col min="12755" max="12755" width="39" style="14" customWidth="1"/>
    <col min="12756" max="12756" width="15.5703125" style="14" customWidth="1"/>
    <col min="12757" max="12757" width="17.28515625" style="14" customWidth="1"/>
    <col min="12758" max="12758" width="12.85546875" style="14" customWidth="1"/>
    <col min="12759" max="12759" width="18.42578125" style="14" customWidth="1"/>
    <col min="12760" max="13010" width="9.140625" style="14"/>
    <col min="13011" max="13011" width="39" style="14" customWidth="1"/>
    <col min="13012" max="13012" width="15.5703125" style="14" customWidth="1"/>
    <col min="13013" max="13013" width="17.28515625" style="14" customWidth="1"/>
    <col min="13014" max="13014" width="12.85546875" style="14" customWidth="1"/>
    <col min="13015" max="13015" width="18.42578125" style="14" customWidth="1"/>
    <col min="13016" max="13266" width="9.140625" style="14"/>
    <col min="13267" max="13267" width="39" style="14" customWidth="1"/>
    <col min="13268" max="13268" width="15.5703125" style="14" customWidth="1"/>
    <col min="13269" max="13269" width="17.28515625" style="14" customWidth="1"/>
    <col min="13270" max="13270" width="12.85546875" style="14" customWidth="1"/>
    <col min="13271" max="13271" width="18.42578125" style="14" customWidth="1"/>
    <col min="13272" max="13522" width="9.140625" style="14"/>
    <col min="13523" max="13523" width="39" style="14" customWidth="1"/>
    <col min="13524" max="13524" width="15.5703125" style="14" customWidth="1"/>
    <col min="13525" max="13525" width="17.28515625" style="14" customWidth="1"/>
    <col min="13526" max="13526" width="12.85546875" style="14" customWidth="1"/>
    <col min="13527" max="13527" width="18.42578125" style="14" customWidth="1"/>
    <col min="13528" max="13778" width="9.140625" style="14"/>
    <col min="13779" max="13779" width="39" style="14" customWidth="1"/>
    <col min="13780" max="13780" width="15.5703125" style="14" customWidth="1"/>
    <col min="13781" max="13781" width="17.28515625" style="14" customWidth="1"/>
    <col min="13782" max="13782" width="12.85546875" style="14" customWidth="1"/>
    <col min="13783" max="13783" width="18.42578125" style="14" customWidth="1"/>
    <col min="13784" max="14034" width="9.140625" style="14"/>
    <col min="14035" max="14035" width="39" style="14" customWidth="1"/>
    <col min="14036" max="14036" width="15.5703125" style="14" customWidth="1"/>
    <col min="14037" max="14037" width="17.28515625" style="14" customWidth="1"/>
    <col min="14038" max="14038" width="12.85546875" style="14" customWidth="1"/>
    <col min="14039" max="14039" width="18.42578125" style="14" customWidth="1"/>
    <col min="14040" max="14290" width="9.140625" style="14"/>
    <col min="14291" max="14291" width="39" style="14" customWidth="1"/>
    <col min="14292" max="14292" width="15.5703125" style="14" customWidth="1"/>
    <col min="14293" max="14293" width="17.28515625" style="14" customWidth="1"/>
    <col min="14294" max="14294" width="12.85546875" style="14" customWidth="1"/>
    <col min="14295" max="14295" width="18.42578125" style="14" customWidth="1"/>
    <col min="14296" max="14546" width="9.140625" style="14"/>
    <col min="14547" max="14547" width="39" style="14" customWidth="1"/>
    <col min="14548" max="14548" width="15.5703125" style="14" customWidth="1"/>
    <col min="14549" max="14549" width="17.28515625" style="14" customWidth="1"/>
    <col min="14550" max="14550" width="12.85546875" style="14" customWidth="1"/>
    <col min="14551" max="14551" width="18.42578125" style="14" customWidth="1"/>
    <col min="14552" max="14802" width="9.140625" style="14"/>
    <col min="14803" max="14803" width="39" style="14" customWidth="1"/>
    <col min="14804" max="14804" width="15.5703125" style="14" customWidth="1"/>
    <col min="14805" max="14805" width="17.28515625" style="14" customWidth="1"/>
    <col min="14806" max="14806" width="12.85546875" style="14" customWidth="1"/>
    <col min="14807" max="14807" width="18.42578125" style="14" customWidth="1"/>
    <col min="14808" max="15058" width="9.140625" style="14"/>
    <col min="15059" max="15059" width="39" style="14" customWidth="1"/>
    <col min="15060" max="15060" width="15.5703125" style="14" customWidth="1"/>
    <col min="15061" max="15061" width="17.28515625" style="14" customWidth="1"/>
    <col min="15062" max="15062" width="12.85546875" style="14" customWidth="1"/>
    <col min="15063" max="15063" width="18.42578125" style="14" customWidth="1"/>
    <col min="15064" max="15314" width="9.140625" style="14"/>
    <col min="15315" max="15315" width="39" style="14" customWidth="1"/>
    <col min="15316" max="15316" width="15.5703125" style="14" customWidth="1"/>
    <col min="15317" max="15317" width="17.28515625" style="14" customWidth="1"/>
    <col min="15318" max="15318" width="12.85546875" style="14" customWidth="1"/>
    <col min="15319" max="15319" width="18.42578125" style="14" customWidth="1"/>
    <col min="15320" max="15570" width="9.140625" style="14"/>
    <col min="15571" max="15571" width="39" style="14" customWidth="1"/>
    <col min="15572" max="15572" width="15.5703125" style="14" customWidth="1"/>
    <col min="15573" max="15573" width="17.28515625" style="14" customWidth="1"/>
    <col min="15574" max="15574" width="12.85546875" style="14" customWidth="1"/>
    <col min="15575" max="15575" width="18.42578125" style="14" customWidth="1"/>
    <col min="15576" max="15826" width="9.140625" style="14"/>
    <col min="15827" max="15827" width="39" style="14" customWidth="1"/>
    <col min="15828" max="15828" width="15.5703125" style="14" customWidth="1"/>
    <col min="15829" max="15829" width="17.28515625" style="14" customWidth="1"/>
    <col min="15830" max="15830" width="12.85546875" style="14" customWidth="1"/>
    <col min="15831" max="15831" width="18.42578125" style="14" customWidth="1"/>
    <col min="15832" max="16082" width="9.140625" style="14"/>
    <col min="16083" max="16083" width="39" style="14" customWidth="1"/>
    <col min="16084" max="16084" width="15.5703125" style="14" customWidth="1"/>
    <col min="16085" max="16085" width="17.28515625" style="14" customWidth="1"/>
    <col min="16086" max="16086" width="12.85546875" style="14" customWidth="1"/>
    <col min="16087" max="16087" width="18.42578125" style="14" customWidth="1"/>
    <col min="16088" max="16384" width="9.140625" style="14"/>
  </cols>
  <sheetData>
    <row r="1" spans="1:3" x14ac:dyDescent="0.2">
      <c r="A1" s="10"/>
      <c r="B1" s="26"/>
      <c r="C1" s="26"/>
    </row>
    <row r="2" spans="1:3" x14ac:dyDescent="0.2">
      <c r="A2" s="18" t="s">
        <v>0</v>
      </c>
      <c r="C2" s="26"/>
    </row>
    <row r="3" spans="1:3" x14ac:dyDescent="0.2">
      <c r="A3" s="18"/>
      <c r="C3" s="26"/>
    </row>
    <row r="4" spans="1:3" x14ac:dyDescent="0.2">
      <c r="A4" s="18" t="s">
        <v>32</v>
      </c>
      <c r="C4" s="26"/>
    </row>
    <row r="5" spans="1:3" x14ac:dyDescent="0.2">
      <c r="A5" s="38" t="s">
        <v>122</v>
      </c>
      <c r="C5" s="26"/>
    </row>
    <row r="6" spans="1:3" ht="13.5" x14ac:dyDescent="0.2">
      <c r="A6" s="24" t="s">
        <v>65</v>
      </c>
      <c r="C6" s="26"/>
    </row>
    <row r="7" spans="1:3" ht="13.5" x14ac:dyDescent="0.2">
      <c r="A7" s="24"/>
      <c r="B7" s="26"/>
      <c r="C7" s="26"/>
    </row>
    <row r="9" spans="1:3" ht="25.5" customHeight="1" x14ac:dyDescent="0.2">
      <c r="B9" s="41" t="s">
        <v>129</v>
      </c>
      <c r="C9" s="126" t="s">
        <v>129</v>
      </c>
    </row>
    <row r="10" spans="1:3" ht="23.25" customHeight="1" x14ac:dyDescent="0.2">
      <c r="A10" s="39"/>
      <c r="B10" s="41" t="s">
        <v>121</v>
      </c>
      <c r="C10" s="126" t="s">
        <v>123</v>
      </c>
    </row>
    <row r="11" spans="1:3" x14ac:dyDescent="0.2">
      <c r="A11" s="39"/>
      <c r="B11" s="25"/>
      <c r="C11" s="7"/>
    </row>
    <row r="12" spans="1:3" ht="15.75" customHeight="1" x14ac:dyDescent="0.2">
      <c r="A12" s="2" t="s">
        <v>33</v>
      </c>
      <c r="B12" s="130">
        <v>11181165</v>
      </c>
      <c r="C12" s="8">
        <v>9982477</v>
      </c>
    </row>
    <row r="13" spans="1:3" ht="18" customHeight="1" thickBot="1" x14ac:dyDescent="0.25">
      <c r="A13" s="2" t="s">
        <v>34</v>
      </c>
      <c r="B13" s="9">
        <v>-4979943</v>
      </c>
      <c r="C13" s="9">
        <v>-4814488</v>
      </c>
    </row>
    <row r="14" spans="1:3" ht="19.5" customHeight="1" x14ac:dyDescent="0.2">
      <c r="A14" s="10" t="s">
        <v>35</v>
      </c>
      <c r="B14" s="32">
        <f>B12+B13</f>
        <v>6201222</v>
      </c>
      <c r="C14" s="32">
        <f>C12+C13</f>
        <v>5167989</v>
      </c>
    </row>
    <row r="15" spans="1:3" ht="18.75" customHeight="1" thickBot="1" x14ac:dyDescent="0.25">
      <c r="A15" s="2" t="s">
        <v>36</v>
      </c>
      <c r="B15" s="45">
        <v>-923709</v>
      </c>
      <c r="C15" s="46">
        <v>-479034</v>
      </c>
    </row>
    <row r="16" spans="1:3" ht="19.5" customHeight="1" thickBot="1" x14ac:dyDescent="0.25">
      <c r="A16" s="10" t="s">
        <v>37</v>
      </c>
      <c r="B16" s="40">
        <f>B14+B15</f>
        <v>5277513</v>
      </c>
      <c r="C16" s="40">
        <f>C14+C15</f>
        <v>4688955</v>
      </c>
    </row>
    <row r="17" spans="1:3" x14ac:dyDescent="0.2">
      <c r="A17" s="2"/>
      <c r="B17" s="28"/>
      <c r="C17" s="29"/>
    </row>
    <row r="18" spans="1:3" ht="16.5" customHeight="1" x14ac:dyDescent="0.2">
      <c r="A18" s="2" t="s">
        <v>38</v>
      </c>
      <c r="B18" s="28">
        <v>564036</v>
      </c>
      <c r="C18" s="28">
        <v>626640</v>
      </c>
    </row>
    <row r="19" spans="1:3" ht="19.5" customHeight="1" thickBot="1" x14ac:dyDescent="0.25">
      <c r="A19" s="132" t="s">
        <v>39</v>
      </c>
      <c r="B19" s="129">
        <v>-466899</v>
      </c>
      <c r="C19" s="9">
        <v>-493318</v>
      </c>
    </row>
    <row r="20" spans="1:3" ht="20.25" customHeight="1" thickBot="1" x14ac:dyDescent="0.25">
      <c r="A20" s="10" t="s">
        <v>40</v>
      </c>
      <c r="B20" s="40">
        <f>B18+B19</f>
        <v>97137</v>
      </c>
      <c r="C20" s="40">
        <f>C18+C19</f>
        <v>133322</v>
      </c>
    </row>
    <row r="21" spans="1:3" x14ac:dyDescent="0.2">
      <c r="A21" s="2"/>
      <c r="B21" s="28"/>
      <c r="C21" s="29"/>
    </row>
    <row r="22" spans="1:3" ht="38.25" x14ac:dyDescent="0.2">
      <c r="A22" s="2" t="s">
        <v>66</v>
      </c>
      <c r="B22" s="28">
        <v>69925</v>
      </c>
      <c r="C22" s="28">
        <v>-964564</v>
      </c>
    </row>
    <row r="23" spans="1:3" ht="38.25" x14ac:dyDescent="0.2">
      <c r="A23" s="2" t="s">
        <v>41</v>
      </c>
      <c r="B23" s="28">
        <v>113846</v>
      </c>
      <c r="C23" s="44">
        <v>556975</v>
      </c>
    </row>
    <row r="24" spans="1:3" ht="17.25" customHeight="1" x14ac:dyDescent="0.2">
      <c r="A24" s="2" t="s">
        <v>42</v>
      </c>
      <c r="B24" s="42">
        <v>577944</v>
      </c>
      <c r="C24" s="43">
        <v>2047880</v>
      </c>
    </row>
    <row r="25" spans="1:3" ht="21.75" customHeight="1" thickBot="1" x14ac:dyDescent="0.25">
      <c r="A25" s="2" t="s">
        <v>43</v>
      </c>
      <c r="B25" s="9">
        <v>-526</v>
      </c>
      <c r="C25" s="47">
        <v>22010</v>
      </c>
    </row>
    <row r="26" spans="1:3" ht="21.75" customHeight="1" thickBot="1" x14ac:dyDescent="0.25">
      <c r="A26" s="10" t="s">
        <v>44</v>
      </c>
      <c r="B26" s="40">
        <f>SUM(B22:B25)</f>
        <v>761189</v>
      </c>
      <c r="C26" s="40">
        <f>SUM(C22:C25)</f>
        <v>1662301</v>
      </c>
    </row>
    <row r="27" spans="1:3" x14ac:dyDescent="0.2">
      <c r="A27" s="10"/>
      <c r="B27" s="28"/>
      <c r="C27" s="29"/>
    </row>
    <row r="28" spans="1:3" ht="17.25" customHeight="1" x14ac:dyDescent="0.2">
      <c r="A28" s="2" t="s">
        <v>45</v>
      </c>
      <c r="B28" s="28">
        <v>-2568050</v>
      </c>
      <c r="C28" s="48">
        <v>-2172580</v>
      </c>
    </row>
    <row r="29" spans="1:3" ht="26.25" thickBot="1" x14ac:dyDescent="0.25">
      <c r="A29" s="2" t="s">
        <v>46</v>
      </c>
      <c r="B29" s="9">
        <v>68577</v>
      </c>
      <c r="C29" s="47">
        <v>-47136</v>
      </c>
    </row>
    <row r="30" spans="1:3" ht="18.75" customHeight="1" thickBot="1" x14ac:dyDescent="0.25">
      <c r="A30" s="10" t="s">
        <v>47</v>
      </c>
      <c r="B30" s="40">
        <f>SUM(B28:B29)</f>
        <v>-2499473</v>
      </c>
      <c r="C30" s="40">
        <f>SUM(C28:C29)</f>
        <v>-2219716</v>
      </c>
    </row>
    <row r="31" spans="1:3" x14ac:dyDescent="0.2">
      <c r="A31" s="10"/>
      <c r="B31" s="28"/>
      <c r="C31" s="29"/>
    </row>
    <row r="32" spans="1:3" ht="15.75" customHeight="1" x14ac:dyDescent="0.2">
      <c r="A32" s="10" t="s">
        <v>48</v>
      </c>
      <c r="B32" s="32">
        <f>B16+B20+B26+B30</f>
        <v>3636366</v>
      </c>
      <c r="C32" s="32">
        <f>C16+C20+C26+C30</f>
        <v>4264862</v>
      </c>
    </row>
    <row r="33" spans="1:3" ht="21" customHeight="1" thickBot="1" x14ac:dyDescent="0.25">
      <c r="A33" s="2" t="s">
        <v>49</v>
      </c>
      <c r="B33" s="9">
        <v>48735</v>
      </c>
      <c r="C33" s="9">
        <v>-190197</v>
      </c>
    </row>
    <row r="34" spans="1:3" ht="21.75" customHeight="1" thickBot="1" x14ac:dyDescent="0.25">
      <c r="A34" s="10" t="s">
        <v>50</v>
      </c>
      <c r="B34" s="31">
        <f>B32+B33</f>
        <v>3685101</v>
      </c>
      <c r="C34" s="31">
        <f>C32+C33</f>
        <v>4074665</v>
      </c>
    </row>
    <row r="35" spans="1:3" ht="13.5" thickTop="1" x14ac:dyDescent="0.2">
      <c r="A35" s="10"/>
      <c r="B35" s="34"/>
      <c r="C35" s="34"/>
    </row>
    <row r="36" spans="1:3" x14ac:dyDescent="0.2">
      <c r="A36" s="10"/>
      <c r="B36" s="34"/>
      <c r="C36" s="34"/>
    </row>
    <row r="37" spans="1:3" x14ac:dyDescent="0.2">
      <c r="A37" s="10"/>
      <c r="B37" s="34"/>
      <c r="C37" s="34"/>
    </row>
    <row r="38" spans="1:3" x14ac:dyDescent="0.2">
      <c r="A38" s="2"/>
      <c r="B38" s="35"/>
    </row>
    <row r="39" spans="1:3" s="4" customFormat="1" x14ac:dyDescent="0.25">
      <c r="A39" s="10" t="s">
        <v>54</v>
      </c>
      <c r="B39" s="10"/>
      <c r="C39" s="26" t="s">
        <v>51</v>
      </c>
    </row>
    <row r="40" spans="1:3" s="10" customFormat="1" x14ac:dyDescent="0.25">
      <c r="A40" s="11"/>
      <c r="B40" s="11"/>
      <c r="C40" s="12"/>
    </row>
    <row r="41" spans="1:3" x14ac:dyDescent="0.2">
      <c r="A41" s="10" t="s">
        <v>55</v>
      </c>
      <c r="B41" s="10"/>
      <c r="C41" s="26" t="s">
        <v>52</v>
      </c>
    </row>
    <row r="42" spans="1:3" x14ac:dyDescent="0.2">
      <c r="C42" s="37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1" sqref="F1:K1048576"/>
    </sheetView>
  </sheetViews>
  <sheetFormatPr defaultRowHeight="15" x14ac:dyDescent="0.25"/>
  <cols>
    <col min="1" max="1" width="49.5703125" customWidth="1"/>
    <col min="3" max="4" width="18" customWidth="1"/>
  </cols>
  <sheetData>
    <row r="1" spans="1:4" x14ac:dyDescent="0.25">
      <c r="A1" s="1" t="s">
        <v>0</v>
      </c>
      <c r="B1" s="72"/>
    </row>
    <row r="2" spans="1:4" x14ac:dyDescent="0.25">
      <c r="A2" s="72"/>
      <c r="B2" s="72"/>
    </row>
    <row r="3" spans="1:4" x14ac:dyDescent="0.25">
      <c r="A3" s="134" t="s">
        <v>71</v>
      </c>
      <c r="B3" s="135"/>
      <c r="C3" s="135"/>
      <c r="D3" s="135"/>
    </row>
    <row r="4" spans="1:4" x14ac:dyDescent="0.25">
      <c r="A4" s="134" t="s">
        <v>124</v>
      </c>
      <c r="B4" s="135"/>
      <c r="C4" s="135"/>
      <c r="D4" s="135"/>
    </row>
    <row r="5" spans="1:4" x14ac:dyDescent="0.25">
      <c r="A5" s="73" t="s">
        <v>2</v>
      </c>
    </row>
    <row r="6" spans="1:4" x14ac:dyDescent="0.25">
      <c r="A6" s="73"/>
    </row>
    <row r="8" spans="1:4" x14ac:dyDescent="0.25">
      <c r="A8" s="136"/>
      <c r="B8" s="137"/>
      <c r="C8" s="74"/>
      <c r="D8" s="74"/>
    </row>
    <row r="9" spans="1:4" x14ac:dyDescent="0.25">
      <c r="A9" s="136"/>
      <c r="B9" s="137"/>
      <c r="C9" s="74" t="s">
        <v>121</v>
      </c>
      <c r="D9" s="127" t="s">
        <v>123</v>
      </c>
    </row>
    <row r="10" spans="1:4" x14ac:dyDescent="0.25">
      <c r="A10" s="136"/>
      <c r="B10" s="137"/>
      <c r="C10" s="74" t="s">
        <v>125</v>
      </c>
      <c r="D10" s="127" t="s">
        <v>125</v>
      </c>
    </row>
    <row r="11" spans="1:4" x14ac:dyDescent="0.25">
      <c r="A11" s="75"/>
      <c r="B11" s="76"/>
      <c r="C11" s="76"/>
      <c r="D11" s="76"/>
    </row>
    <row r="12" spans="1:4" ht="15.75" thickBot="1" x14ac:dyDescent="0.3">
      <c r="A12" s="3" t="s">
        <v>72</v>
      </c>
      <c r="B12" s="76"/>
      <c r="C12" s="77">
        <f>ПиУ!B34</f>
        <v>3685101</v>
      </c>
      <c r="D12" s="78">
        <f>ПиУ!C34</f>
        <v>4074665</v>
      </c>
    </row>
    <row r="13" spans="1:4" x14ac:dyDescent="0.25">
      <c r="A13" s="3"/>
      <c r="B13" s="76"/>
      <c r="C13" s="79"/>
      <c r="D13" s="80"/>
    </row>
    <row r="14" spans="1:4" x14ac:dyDescent="0.25">
      <c r="A14" s="3" t="s">
        <v>73</v>
      </c>
      <c r="B14" s="76"/>
      <c r="C14" s="79"/>
      <c r="D14" s="80"/>
    </row>
    <row r="15" spans="1:4" ht="24" x14ac:dyDescent="0.25">
      <c r="A15" s="3" t="s">
        <v>74</v>
      </c>
      <c r="B15" s="76"/>
      <c r="C15" s="79"/>
      <c r="D15" s="80"/>
    </row>
    <row r="16" spans="1:4" ht="24" x14ac:dyDescent="0.25">
      <c r="A16" s="75" t="s">
        <v>75</v>
      </c>
      <c r="B16" s="76"/>
      <c r="C16" s="81">
        <f>C19-C17</f>
        <v>-173663</v>
      </c>
      <c r="D16" s="81">
        <f>D19-D17</f>
        <v>-2970324</v>
      </c>
    </row>
    <row r="17" spans="1:4" ht="48.75" thickBot="1" x14ac:dyDescent="0.3">
      <c r="A17" s="75" t="s">
        <v>76</v>
      </c>
      <c r="B17" s="76"/>
      <c r="C17" s="82">
        <f>-ПиУ!B23</f>
        <v>-113846</v>
      </c>
      <c r="D17" s="82">
        <f>-ПиУ!C23</f>
        <v>-556975</v>
      </c>
    </row>
    <row r="18" spans="1:4" ht="25.5" customHeight="1" x14ac:dyDescent="0.25">
      <c r="A18" s="83"/>
      <c r="B18" s="76"/>
      <c r="C18" s="79"/>
      <c r="D18" s="84"/>
    </row>
    <row r="19" spans="1:4" ht="17.25" customHeight="1" thickBot="1" x14ac:dyDescent="0.3">
      <c r="A19" s="15" t="s">
        <v>73</v>
      </c>
      <c r="B19" s="85"/>
      <c r="C19" s="86">
        <f>Ф4!D11</f>
        <v>-287509</v>
      </c>
      <c r="D19" s="86">
        <f>Ф4!D19</f>
        <v>-3527299</v>
      </c>
    </row>
    <row r="20" spans="1:4" ht="29.25" customHeight="1" x14ac:dyDescent="0.25">
      <c r="A20" s="3"/>
      <c r="B20" s="76"/>
      <c r="C20" s="87"/>
      <c r="D20" s="88"/>
    </row>
    <row r="21" spans="1:4" ht="15.75" thickBot="1" x14ac:dyDescent="0.3">
      <c r="A21" s="3" t="s">
        <v>77</v>
      </c>
      <c r="B21" s="76"/>
      <c r="C21" s="89">
        <f>C12+C19</f>
        <v>3397592</v>
      </c>
      <c r="D21" s="89">
        <f>D12+D19</f>
        <v>547366</v>
      </c>
    </row>
    <row r="22" spans="1:4" ht="15.75" thickTop="1" x14ac:dyDescent="0.25"/>
    <row r="24" spans="1:4" ht="41.25" customHeight="1" x14ac:dyDescent="0.25">
      <c r="A24" s="15" t="s">
        <v>54</v>
      </c>
      <c r="B24" s="15"/>
      <c r="C24" s="133" t="s">
        <v>51</v>
      </c>
      <c r="D24" s="133"/>
    </row>
    <row r="25" spans="1:4" x14ac:dyDescent="0.25">
      <c r="A25" s="5"/>
      <c r="B25" s="5"/>
      <c r="C25" s="6"/>
      <c r="D25" s="68"/>
    </row>
    <row r="26" spans="1:4" x14ac:dyDescent="0.25">
      <c r="A26" s="3" t="s">
        <v>56</v>
      </c>
      <c r="B26" s="3"/>
      <c r="C26" s="133" t="s">
        <v>57</v>
      </c>
      <c r="D26" s="133"/>
    </row>
  </sheetData>
  <mergeCells count="6">
    <mergeCell ref="C26:D26"/>
    <mergeCell ref="A3:D3"/>
    <mergeCell ref="A4:D4"/>
    <mergeCell ref="A8:A10"/>
    <mergeCell ref="B8:B10"/>
    <mergeCell ref="C24:D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A5" sqref="A5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16"/>
      <c r="C1" s="17"/>
    </row>
    <row r="2" spans="1:3" x14ac:dyDescent="0.25">
      <c r="A2" s="18"/>
      <c r="B2" s="16"/>
      <c r="C2" s="17"/>
    </row>
    <row r="3" spans="1:3" x14ac:dyDescent="0.25">
      <c r="A3" s="90" t="s">
        <v>78</v>
      </c>
      <c r="B3" s="16"/>
      <c r="C3" s="17"/>
    </row>
    <row r="4" spans="1:3" x14ac:dyDescent="0.25">
      <c r="A4" s="138" t="s">
        <v>131</v>
      </c>
      <c r="B4" s="135"/>
      <c r="C4" s="135"/>
    </row>
    <row r="5" spans="1:3" x14ac:dyDescent="0.25">
      <c r="A5" s="91" t="s">
        <v>2</v>
      </c>
      <c r="B5" s="16"/>
      <c r="C5" s="17"/>
    </row>
    <row r="6" spans="1:3" ht="24" x14ac:dyDescent="0.25">
      <c r="A6" s="139"/>
      <c r="B6" s="92" t="s">
        <v>126</v>
      </c>
      <c r="C6" s="92" t="s">
        <v>126</v>
      </c>
    </row>
    <row r="7" spans="1:3" x14ac:dyDescent="0.25">
      <c r="A7" s="139"/>
      <c r="B7" s="92" t="s">
        <v>121</v>
      </c>
      <c r="C7" s="92" t="s">
        <v>123</v>
      </c>
    </row>
    <row r="8" spans="1:3" x14ac:dyDescent="0.25">
      <c r="A8" s="93"/>
      <c r="B8" s="92"/>
      <c r="C8" s="92"/>
    </row>
    <row r="9" spans="1:3" ht="24" x14ac:dyDescent="0.25">
      <c r="A9" s="15" t="s">
        <v>79</v>
      </c>
      <c r="B9" s="94"/>
      <c r="C9" s="95"/>
    </row>
    <row r="10" spans="1:3" x14ac:dyDescent="0.25">
      <c r="A10" s="96"/>
      <c r="B10" s="97"/>
      <c r="C10" s="95"/>
    </row>
    <row r="11" spans="1:3" x14ac:dyDescent="0.25">
      <c r="A11" s="75" t="s">
        <v>80</v>
      </c>
      <c r="B11" s="98">
        <v>9959248</v>
      </c>
      <c r="C11" s="98">
        <v>8053686</v>
      </c>
    </row>
    <row r="12" spans="1:3" x14ac:dyDescent="0.25">
      <c r="A12" s="75" t="s">
        <v>81</v>
      </c>
      <c r="B12" s="99">
        <v>-4818934</v>
      </c>
      <c r="C12" s="99">
        <v>-4798019</v>
      </c>
    </row>
    <row r="13" spans="1:3" x14ac:dyDescent="0.25">
      <c r="A13" s="75" t="s">
        <v>82</v>
      </c>
      <c r="B13" s="100">
        <v>562972</v>
      </c>
      <c r="C13" s="99">
        <v>628454</v>
      </c>
    </row>
    <row r="14" spans="1:3" x14ac:dyDescent="0.25">
      <c r="A14" s="75" t="s">
        <v>83</v>
      </c>
      <c r="B14" s="100">
        <v>-351076</v>
      </c>
      <c r="C14" s="99">
        <v>-488923</v>
      </c>
    </row>
    <row r="15" spans="1:3" ht="36" x14ac:dyDescent="0.25">
      <c r="A15" s="96" t="s">
        <v>84</v>
      </c>
      <c r="B15" s="100">
        <v>81612</v>
      </c>
      <c r="C15" s="99">
        <v>-1016925</v>
      </c>
    </row>
    <row r="16" spans="1:3" x14ac:dyDescent="0.25">
      <c r="A16" s="75" t="s">
        <v>85</v>
      </c>
      <c r="B16" s="100">
        <v>545358</v>
      </c>
      <c r="C16" s="99">
        <v>1501584</v>
      </c>
    </row>
    <row r="17" spans="1:3" x14ac:dyDescent="0.25">
      <c r="A17" s="75" t="s">
        <v>86</v>
      </c>
      <c r="B17" s="99">
        <v>-526</v>
      </c>
      <c r="C17" s="99">
        <v>22010</v>
      </c>
    </row>
    <row r="18" spans="1:3" x14ac:dyDescent="0.25">
      <c r="A18" s="96" t="s">
        <v>87</v>
      </c>
      <c r="B18" s="99">
        <v>-2257991</v>
      </c>
      <c r="C18" s="99">
        <v>-1868346</v>
      </c>
    </row>
    <row r="19" spans="1:3" ht="24" x14ac:dyDescent="0.25">
      <c r="A19" s="101" t="s">
        <v>88</v>
      </c>
      <c r="B19" s="99">
        <v>-253702</v>
      </c>
      <c r="C19" s="99">
        <v>-1230112</v>
      </c>
    </row>
    <row r="20" spans="1:3" x14ac:dyDescent="0.25">
      <c r="A20" s="101" t="s">
        <v>89</v>
      </c>
      <c r="B20" s="99">
        <v>779816</v>
      </c>
      <c r="C20" s="99">
        <v>30640463</v>
      </c>
    </row>
    <row r="21" spans="1:3" ht="24" x14ac:dyDescent="0.25">
      <c r="A21" s="101" t="s">
        <v>90</v>
      </c>
      <c r="B21" s="100">
        <v>1762744</v>
      </c>
      <c r="C21" s="99">
        <v>-2324636</v>
      </c>
    </row>
    <row r="22" spans="1:3" x14ac:dyDescent="0.25">
      <c r="A22" s="101" t="s">
        <v>91</v>
      </c>
      <c r="B22" s="99">
        <v>22394645</v>
      </c>
      <c r="C22" s="99">
        <v>-7559754</v>
      </c>
    </row>
    <row r="23" spans="1:3" ht="24" x14ac:dyDescent="0.25">
      <c r="A23" s="101" t="s">
        <v>92</v>
      </c>
      <c r="B23" s="99">
        <v>1081563</v>
      </c>
      <c r="C23" s="99">
        <v>-26452</v>
      </c>
    </row>
    <row r="24" spans="1:3" x14ac:dyDescent="0.25">
      <c r="A24" s="101" t="s">
        <v>93</v>
      </c>
      <c r="B24" s="100">
        <v>-173530</v>
      </c>
      <c r="C24" s="99">
        <v>-35613</v>
      </c>
    </row>
    <row r="25" spans="1:3" ht="24" x14ac:dyDescent="0.25">
      <c r="A25" s="101" t="s">
        <v>94</v>
      </c>
      <c r="B25" s="99">
        <v>348555</v>
      </c>
      <c r="C25" s="99">
        <v>3974147</v>
      </c>
    </row>
    <row r="26" spans="1:3" ht="24" x14ac:dyDescent="0.25">
      <c r="A26" s="101" t="s">
        <v>95</v>
      </c>
      <c r="B26" s="99">
        <v>14747978</v>
      </c>
      <c r="C26" s="99">
        <v>20337336</v>
      </c>
    </row>
    <row r="27" spans="1:3" ht="36" x14ac:dyDescent="0.25">
      <c r="A27" s="101" t="s">
        <v>96</v>
      </c>
      <c r="B27" s="99">
        <v>22332</v>
      </c>
      <c r="C27" s="99">
        <v>-770959</v>
      </c>
    </row>
    <row r="28" spans="1:3" ht="36" x14ac:dyDescent="0.25">
      <c r="A28" s="101" t="s">
        <v>97</v>
      </c>
      <c r="B28" s="99">
        <v>-32548</v>
      </c>
      <c r="C28" s="99">
        <v>753175</v>
      </c>
    </row>
    <row r="29" spans="1:3" ht="15.75" thickBot="1" x14ac:dyDescent="0.3">
      <c r="A29" s="102" t="s">
        <v>98</v>
      </c>
      <c r="B29" s="131">
        <v>874437</v>
      </c>
      <c r="C29" s="103">
        <v>-88706</v>
      </c>
    </row>
    <row r="30" spans="1:3" ht="24.75" thickBot="1" x14ac:dyDescent="0.3">
      <c r="A30" s="102" t="s">
        <v>99</v>
      </c>
      <c r="B30" s="103">
        <f>SUM(B11:B29)</f>
        <v>45272953</v>
      </c>
      <c r="C30" s="103">
        <f>SUM(C11:C29)</f>
        <v>45702410</v>
      </c>
    </row>
    <row r="31" spans="1:3" ht="15.75" thickBot="1" x14ac:dyDescent="0.3">
      <c r="A31" s="102" t="s">
        <v>100</v>
      </c>
      <c r="B31" s="103">
        <v>-167559</v>
      </c>
      <c r="C31" s="103">
        <v>-300000</v>
      </c>
    </row>
    <row r="32" spans="1:3" ht="15.75" thickBot="1" x14ac:dyDescent="0.3">
      <c r="A32" s="104" t="s">
        <v>101</v>
      </c>
      <c r="B32" s="105">
        <f>B30+B31</f>
        <v>45105394</v>
      </c>
      <c r="C32" s="105">
        <f>C30+C31</f>
        <v>45402410</v>
      </c>
    </row>
    <row r="33" spans="1:3" ht="24" x14ac:dyDescent="0.25">
      <c r="A33" s="106" t="s">
        <v>102</v>
      </c>
      <c r="B33" s="107"/>
      <c r="C33" s="95"/>
    </row>
    <row r="34" spans="1:3" ht="24" x14ac:dyDescent="0.25">
      <c r="A34" s="101" t="s">
        <v>103</v>
      </c>
      <c r="B34" s="99">
        <v>98542135</v>
      </c>
      <c r="C34" s="99">
        <v>192742136</v>
      </c>
    </row>
    <row r="35" spans="1:3" ht="24" x14ac:dyDescent="0.25">
      <c r="A35" s="101" t="s">
        <v>104</v>
      </c>
      <c r="B35" s="100">
        <v>-116610847</v>
      </c>
      <c r="C35" s="99">
        <v>-150755807</v>
      </c>
    </row>
    <row r="36" spans="1:3" x14ac:dyDescent="0.25">
      <c r="A36" s="101" t="s">
        <v>105</v>
      </c>
      <c r="B36" s="100">
        <f>-278266+40483</f>
        <v>-237783</v>
      </c>
      <c r="C36" s="99">
        <v>-401477</v>
      </c>
    </row>
    <row r="37" spans="1:3" x14ac:dyDescent="0.25">
      <c r="A37" s="101" t="s">
        <v>106</v>
      </c>
      <c r="B37" s="100">
        <v>-40483</v>
      </c>
      <c r="C37" s="99">
        <v>-72900</v>
      </c>
    </row>
    <row r="38" spans="1:3" ht="24" x14ac:dyDescent="0.25">
      <c r="A38" s="108" t="s">
        <v>107</v>
      </c>
      <c r="B38" s="99">
        <v>0</v>
      </c>
      <c r="C38" s="99">
        <v>5726212</v>
      </c>
    </row>
    <row r="39" spans="1:3" ht="24" x14ac:dyDescent="0.25">
      <c r="A39" s="108" t="s">
        <v>108</v>
      </c>
      <c r="B39" s="109">
        <v>-3500000</v>
      </c>
      <c r="C39" s="109">
        <f>-11321455</f>
        <v>-11321455</v>
      </c>
    </row>
    <row r="40" spans="1:3" ht="24.75" thickBot="1" x14ac:dyDescent="0.3">
      <c r="A40" s="110" t="s">
        <v>109</v>
      </c>
      <c r="B40" s="105">
        <f>SUM(B34:B39)</f>
        <v>-21846978</v>
      </c>
      <c r="C40" s="105">
        <f>SUM(C33:C39)</f>
        <v>35916709</v>
      </c>
    </row>
    <row r="41" spans="1:3" ht="24" x14ac:dyDescent="0.25">
      <c r="A41" s="15" t="s">
        <v>110</v>
      </c>
      <c r="B41" s="107"/>
      <c r="C41" s="95"/>
    </row>
    <row r="42" spans="1:3" ht="15.75" thickBot="1" x14ac:dyDescent="0.3">
      <c r="A42" s="111" t="s">
        <v>111</v>
      </c>
      <c r="B42" s="105">
        <v>-108570</v>
      </c>
      <c r="C42" s="105">
        <v>-82968</v>
      </c>
    </row>
    <row r="43" spans="1:3" ht="24.75" thickBot="1" x14ac:dyDescent="0.3">
      <c r="A43" s="112" t="s">
        <v>112</v>
      </c>
      <c r="B43" s="105">
        <f>B42</f>
        <v>-108570</v>
      </c>
      <c r="C43" s="105">
        <v>-82968</v>
      </c>
    </row>
    <row r="44" spans="1:3" ht="24.75" thickBot="1" x14ac:dyDescent="0.3">
      <c r="A44" s="113" t="s">
        <v>113</v>
      </c>
      <c r="B44" s="103">
        <v>-212042</v>
      </c>
      <c r="C44" s="103">
        <v>-264744</v>
      </c>
    </row>
    <row r="45" spans="1:3" ht="15.75" thickBot="1" x14ac:dyDescent="0.3">
      <c r="A45" s="114" t="s">
        <v>114</v>
      </c>
      <c r="B45" s="105">
        <f>B32+B40+B44+B43</f>
        <v>22937804</v>
      </c>
      <c r="C45" s="105">
        <f>C32+C40+C44+C43</f>
        <v>80971407</v>
      </c>
    </row>
    <row r="46" spans="1:3" ht="24.75" thickBot="1" x14ac:dyDescent="0.3">
      <c r="A46" s="110" t="s">
        <v>115</v>
      </c>
      <c r="B46" s="105">
        <v>126284019</v>
      </c>
      <c r="C46" s="105">
        <v>97452475</v>
      </c>
    </row>
    <row r="47" spans="1:3" ht="24.75" thickBot="1" x14ac:dyDescent="0.3">
      <c r="A47" s="110" t="s">
        <v>116</v>
      </c>
      <c r="B47" s="105">
        <f>B45+B46</f>
        <v>149221823</v>
      </c>
      <c r="C47" s="105">
        <f>C45+C46</f>
        <v>178423882</v>
      </c>
    </row>
    <row r="48" spans="1:3" x14ac:dyDescent="0.25">
      <c r="A48" s="16"/>
      <c r="B48" s="115"/>
      <c r="C48" s="16"/>
    </row>
    <row r="49" spans="1:3" x14ac:dyDescent="0.25">
      <c r="A49" s="15" t="s">
        <v>54</v>
      </c>
      <c r="B49" s="116"/>
      <c r="C49" s="117" t="s">
        <v>51</v>
      </c>
    </row>
    <row r="50" spans="1:3" x14ac:dyDescent="0.25">
      <c r="A50" s="5"/>
      <c r="B50" s="118"/>
      <c r="C50" s="68"/>
    </row>
    <row r="51" spans="1:3" x14ac:dyDescent="0.25">
      <c r="A51" s="15" t="s">
        <v>56</v>
      </c>
      <c r="B51" s="15"/>
      <c r="C51" s="119" t="s">
        <v>57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A5" sqref="A5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1" t="s">
        <v>0</v>
      </c>
      <c r="B1" s="14"/>
      <c r="C1" s="26"/>
      <c r="D1" s="49"/>
      <c r="E1" s="49"/>
      <c r="F1" s="49"/>
      <c r="G1" s="49"/>
    </row>
    <row r="2" spans="1:9" x14ac:dyDescent="0.25">
      <c r="A2" s="18"/>
      <c r="B2" s="14"/>
      <c r="C2" s="26"/>
      <c r="D2" s="49"/>
      <c r="E2" s="49"/>
      <c r="F2" s="49"/>
      <c r="G2" s="49"/>
      <c r="H2" s="23"/>
    </row>
    <row r="3" spans="1:9" x14ac:dyDescent="0.25">
      <c r="A3" s="18" t="s">
        <v>58</v>
      </c>
      <c r="B3" s="14"/>
      <c r="C3" s="26"/>
      <c r="D3" s="49"/>
      <c r="E3" s="49"/>
      <c r="F3" s="49"/>
      <c r="G3" s="49"/>
    </row>
    <row r="4" spans="1:9" x14ac:dyDescent="0.25">
      <c r="A4" s="140" t="s">
        <v>130</v>
      </c>
      <c r="B4" s="141"/>
      <c r="C4" s="141"/>
      <c r="D4" s="141"/>
      <c r="E4" s="141"/>
      <c r="F4" s="141"/>
      <c r="G4" s="141"/>
    </row>
    <row r="5" spans="1:9" x14ac:dyDescent="0.25">
      <c r="A5" s="24" t="s">
        <v>2</v>
      </c>
      <c r="B5" s="14"/>
      <c r="C5" s="26"/>
      <c r="D5" s="49"/>
      <c r="E5" s="49"/>
      <c r="F5" s="49"/>
      <c r="G5" s="49"/>
    </row>
    <row r="6" spans="1:9" x14ac:dyDescent="0.25">
      <c r="A6" s="24"/>
      <c r="B6" s="26"/>
      <c r="C6" s="26"/>
      <c r="D6" s="49"/>
      <c r="E6" s="49"/>
      <c r="F6" s="49"/>
      <c r="G6" s="49"/>
    </row>
    <row r="7" spans="1:9" ht="115.5" customHeight="1" x14ac:dyDescent="0.25">
      <c r="A7" s="50"/>
      <c r="B7" s="51" t="s">
        <v>28</v>
      </c>
      <c r="C7" s="51" t="s">
        <v>29</v>
      </c>
      <c r="D7" s="51" t="s">
        <v>59</v>
      </c>
      <c r="E7" s="51" t="s">
        <v>69</v>
      </c>
      <c r="F7" s="51" t="s">
        <v>70</v>
      </c>
      <c r="G7" s="51" t="s">
        <v>60</v>
      </c>
    </row>
    <row r="8" spans="1:9" ht="15.75" thickBot="1" x14ac:dyDescent="0.3">
      <c r="A8" s="54" t="s">
        <v>118</v>
      </c>
      <c r="B8" s="40">
        <v>7050000</v>
      </c>
      <c r="C8" s="40">
        <v>220973</v>
      </c>
      <c r="D8" s="40">
        <v>281343</v>
      </c>
      <c r="E8" s="40">
        <v>6275</v>
      </c>
      <c r="F8" s="40">
        <v>64360639</v>
      </c>
      <c r="G8" s="55">
        <v>71919230</v>
      </c>
      <c r="I8" s="19"/>
    </row>
    <row r="9" spans="1:9" x14ac:dyDescent="0.25">
      <c r="A9" s="52"/>
      <c r="B9" s="32"/>
      <c r="C9" s="32"/>
      <c r="D9" s="32"/>
      <c r="E9" s="32"/>
      <c r="F9" s="32"/>
      <c r="G9" s="53"/>
      <c r="I9" s="19"/>
    </row>
    <row r="10" spans="1:9" s="69" customFormat="1" x14ac:dyDescent="0.25">
      <c r="A10" s="56" t="s">
        <v>61</v>
      </c>
      <c r="B10" s="2"/>
      <c r="C10" s="2"/>
      <c r="D10" s="62"/>
      <c r="E10" s="62"/>
      <c r="F10" s="57">
        <v>3685101</v>
      </c>
      <c r="G10" s="62">
        <f>SUM(B10:F10)</f>
        <v>3685101</v>
      </c>
      <c r="I10" s="70"/>
    </row>
    <row r="11" spans="1:9" s="69" customFormat="1" x14ac:dyDescent="0.25">
      <c r="A11" s="56" t="s">
        <v>63</v>
      </c>
      <c r="B11" s="2"/>
      <c r="C11" s="2"/>
      <c r="D11" s="62">
        <v>-287509</v>
      </c>
      <c r="E11" s="62"/>
      <c r="F11" s="57"/>
      <c r="G11" s="62">
        <f>SUM(B11:F11)</f>
        <v>-287509</v>
      </c>
      <c r="I11" s="70"/>
    </row>
    <row r="12" spans="1:9" x14ac:dyDescent="0.25">
      <c r="A12" s="124" t="s">
        <v>128</v>
      </c>
      <c r="B12" s="120"/>
      <c r="C12" s="121"/>
      <c r="D12" s="120"/>
      <c r="E12" s="120"/>
      <c r="F12" s="123">
        <v>-13000000</v>
      </c>
      <c r="G12" s="62">
        <f>SUM(B12:F12)</f>
        <v>-13000000</v>
      </c>
      <c r="I12" s="19"/>
    </row>
    <row r="13" spans="1:9" ht="15.75" thickBot="1" x14ac:dyDescent="0.3">
      <c r="A13" s="125"/>
      <c r="B13" s="63"/>
      <c r="C13" s="64"/>
      <c r="D13" s="63"/>
      <c r="E13" s="63"/>
      <c r="F13" s="63"/>
      <c r="G13" s="59"/>
      <c r="I13" s="19"/>
    </row>
    <row r="14" spans="1:9" ht="15.75" thickBot="1" x14ac:dyDescent="0.3">
      <c r="A14" s="54" t="s">
        <v>127</v>
      </c>
      <c r="B14" s="65">
        <f>B8+B10+B11</f>
        <v>7050000</v>
      </c>
      <c r="C14" s="65">
        <f t="shared" ref="C14:E14" si="0">C8+C10+C11</f>
        <v>220973</v>
      </c>
      <c r="D14" s="65">
        <f t="shared" si="0"/>
        <v>-6166</v>
      </c>
      <c r="E14" s="65">
        <f t="shared" si="0"/>
        <v>6275</v>
      </c>
      <c r="F14" s="65">
        <f>F8+F10+F11+F12</f>
        <v>55045740</v>
      </c>
      <c r="G14" s="65">
        <f>G8+G10+G11+G12</f>
        <v>62316822</v>
      </c>
      <c r="I14" s="19"/>
    </row>
    <row r="15" spans="1:9" x14ac:dyDescent="0.25">
      <c r="A15" s="52"/>
      <c r="B15" s="120"/>
      <c r="C15" s="121"/>
      <c r="D15" s="120"/>
      <c r="E15" s="120"/>
      <c r="F15" s="120"/>
      <c r="G15" s="122"/>
      <c r="I15" s="19"/>
    </row>
    <row r="16" spans="1:9" ht="15.75" thickBot="1" x14ac:dyDescent="0.3">
      <c r="A16" s="54" t="s">
        <v>68</v>
      </c>
      <c r="B16" s="40">
        <f>B8+B10+B11</f>
        <v>7050000</v>
      </c>
      <c r="C16" s="40">
        <f>C8+C10+C11</f>
        <v>220973</v>
      </c>
      <c r="D16" s="40">
        <v>921847</v>
      </c>
      <c r="E16" s="40">
        <f>E8+E10+E11</f>
        <v>6275</v>
      </c>
      <c r="F16" s="40">
        <v>48558144</v>
      </c>
      <c r="G16" s="40">
        <f>B16+C16+D16+E16+F16</f>
        <v>56757239</v>
      </c>
      <c r="I16" s="19"/>
    </row>
    <row r="17" spans="1:10" x14ac:dyDescent="0.25">
      <c r="A17" s="52"/>
      <c r="B17" s="32"/>
      <c r="C17" s="32"/>
      <c r="D17" s="32"/>
      <c r="E17" s="32"/>
      <c r="F17" s="32"/>
      <c r="G17" s="53"/>
      <c r="I17" s="19"/>
    </row>
    <row r="18" spans="1:10" x14ac:dyDescent="0.25">
      <c r="A18" s="56" t="s">
        <v>61</v>
      </c>
      <c r="B18" s="2"/>
      <c r="C18" s="2"/>
      <c r="D18" s="62"/>
      <c r="E18" s="62"/>
      <c r="F18" s="57">
        <v>4074665</v>
      </c>
      <c r="G18" s="62">
        <f>SUM(B18:F18)</f>
        <v>4074665</v>
      </c>
      <c r="J18" s="21"/>
    </row>
    <row r="19" spans="1:10" x14ac:dyDescent="0.25">
      <c r="A19" s="56" t="s">
        <v>62</v>
      </c>
      <c r="B19" s="2"/>
      <c r="C19" s="2"/>
      <c r="D19" s="62">
        <v>-3527299</v>
      </c>
      <c r="E19" s="62"/>
      <c r="F19" s="57"/>
      <c r="G19" s="62">
        <f>SUM(B19:F19)</f>
        <v>-3527299</v>
      </c>
    </row>
    <row r="20" spans="1:10" ht="15.75" thickBot="1" x14ac:dyDescent="0.3">
      <c r="A20" s="58"/>
      <c r="B20" s="63"/>
      <c r="C20" s="64"/>
      <c r="D20" s="63"/>
      <c r="E20" s="63"/>
      <c r="F20" s="63"/>
      <c r="G20" s="59">
        <f>SUM(B20:F20)</f>
        <v>0</v>
      </c>
      <c r="J20" s="22"/>
    </row>
    <row r="21" spans="1:10" ht="15.75" thickBot="1" x14ac:dyDescent="0.3">
      <c r="A21" s="54" t="s">
        <v>119</v>
      </c>
      <c r="B21" s="65">
        <v>7050000</v>
      </c>
      <c r="C21" s="65">
        <v>220973</v>
      </c>
      <c r="D21" s="65">
        <f>D16+D19</f>
        <v>-2605452</v>
      </c>
      <c r="E21" s="65">
        <f>E16+E19</f>
        <v>6275</v>
      </c>
      <c r="F21" s="65">
        <f>F16+F19+F18</f>
        <v>52632809</v>
      </c>
      <c r="G21" s="65">
        <f>G16+G19+G18</f>
        <v>57304605</v>
      </c>
    </row>
    <row r="22" spans="1:10" x14ac:dyDescent="0.25">
      <c r="A22" s="49"/>
      <c r="B22" s="49"/>
      <c r="C22" s="49"/>
      <c r="D22" s="49"/>
      <c r="E22" s="49"/>
      <c r="F22" s="49"/>
      <c r="G22" s="49"/>
      <c r="I22" s="19"/>
      <c r="J22" s="21"/>
    </row>
    <row r="23" spans="1:10" x14ac:dyDescent="0.25">
      <c r="A23" s="49"/>
      <c r="B23" s="49"/>
      <c r="C23" s="49"/>
      <c r="D23" s="49"/>
      <c r="E23" s="49"/>
      <c r="F23" s="49"/>
      <c r="G23" s="49"/>
      <c r="I23" s="19"/>
    </row>
    <row r="24" spans="1:10" s="3" customFormat="1" ht="25.5" x14ac:dyDescent="0.25">
      <c r="A24" s="10" t="s">
        <v>54</v>
      </c>
      <c r="B24" s="10"/>
      <c r="C24" s="142" t="s">
        <v>51</v>
      </c>
      <c r="D24" s="142"/>
      <c r="E24" s="36"/>
      <c r="F24" s="60"/>
      <c r="G24" s="52"/>
      <c r="H24" s="3" t="s">
        <v>117</v>
      </c>
    </row>
    <row r="25" spans="1:10" s="20" customFormat="1" ht="12.75" x14ac:dyDescent="0.25">
      <c r="A25" s="11"/>
      <c r="B25" s="12"/>
      <c r="C25" s="143"/>
      <c r="D25" s="144"/>
      <c r="E25" s="66"/>
      <c r="F25" s="4"/>
      <c r="G25" s="4"/>
    </row>
    <row r="26" spans="1:10" s="3" customFormat="1" ht="12.75" x14ac:dyDescent="0.25">
      <c r="A26" s="10" t="s">
        <v>56</v>
      </c>
      <c r="B26" s="10"/>
      <c r="C26" s="142" t="s">
        <v>57</v>
      </c>
      <c r="D26" s="142"/>
      <c r="E26" s="36"/>
      <c r="F26" s="61"/>
      <c r="G26" s="61"/>
    </row>
    <row r="27" spans="1:10" x14ac:dyDescent="0.25">
      <c r="A27" s="16"/>
      <c r="B27" s="16"/>
      <c r="C27" s="145"/>
      <c r="D27" s="146"/>
      <c r="E27" s="67"/>
      <c r="H27" s="21"/>
    </row>
    <row r="28" spans="1:10" x14ac:dyDescent="0.25">
      <c r="A28" s="15"/>
    </row>
    <row r="31" spans="1:10" x14ac:dyDescent="0.25">
      <c r="D31" s="21"/>
      <c r="E31" s="21"/>
    </row>
  </sheetData>
  <mergeCells count="5">
    <mergeCell ref="A4:G4"/>
    <mergeCell ref="C24:D24"/>
    <mergeCell ref="C25:D25"/>
    <mergeCell ref="C26:D26"/>
    <mergeCell ref="C27:D2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ФП</vt:lpstr>
      <vt:lpstr>ПиУ</vt:lpstr>
      <vt:lpstr>ПСД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2021-02-15T05:06:14Z</cp:lastPrinted>
  <dcterms:created xsi:type="dcterms:W3CDTF">2019-07-10T04:56:56Z</dcterms:created>
  <dcterms:modified xsi:type="dcterms:W3CDTF">2021-05-31T06:11:34Z</dcterms:modified>
</cp:coreProperties>
</file>