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3 кв\"/>
    </mc:Choice>
  </mc:AlternateContent>
  <bookViews>
    <workbookView xWindow="0" yWindow="0" windowWidth="25200" windowHeight="11385"/>
  </bookViews>
  <sheets>
    <sheet name="F3" sheetId="5" r:id="rId1"/>
    <sheet name="F4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6" l="1"/>
  <c r="E14" i="6"/>
  <c r="D14" i="6"/>
  <c r="C14" i="6"/>
  <c r="B14" i="6"/>
  <c r="G16" i="6"/>
  <c r="G18" i="6"/>
  <c r="G19" i="6"/>
  <c r="G20" i="6"/>
  <c r="B22" i="6"/>
  <c r="C22" i="6"/>
  <c r="D22" i="6"/>
  <c r="E22" i="6"/>
  <c r="F22" i="6"/>
  <c r="B30" i="5"/>
  <c r="C30" i="5"/>
  <c r="G22" i="6" l="1"/>
  <c r="C45" i="5" l="1"/>
  <c r="B45" i="5"/>
  <c r="G12" i="6" l="1"/>
  <c r="G11" i="6"/>
  <c r="G10" i="6"/>
  <c r="G8" i="6"/>
  <c r="C41" i="5"/>
  <c r="B41" i="5"/>
  <c r="C32" i="5"/>
  <c r="B32" i="5"/>
  <c r="G14" i="6" l="1"/>
  <c r="B47" i="5"/>
  <c r="B49" i="5" s="1"/>
  <c r="C47" i="5"/>
  <c r="C49" i="5" s="1"/>
</calcChain>
</file>

<file path=xl/sharedStrings.xml><?xml version="1.0" encoding="utf-8"?>
<sst xmlns="http://schemas.openxmlformats.org/spreadsheetml/2006/main" count="77" uniqueCount="68">
  <si>
    <t>(in thousands of Kazakhstani Tenge)</t>
  </si>
  <si>
    <t>Share capital</t>
  </si>
  <si>
    <t>Deputy Chairman of the Board</t>
  </si>
  <si>
    <t>Jia Fei</t>
  </si>
  <si>
    <t>Chief Accountant</t>
  </si>
  <si>
    <t>Other income</t>
  </si>
  <si>
    <t>JSC «Altyn Bank» (SB of China Citic Bank Corporation Ltd)</t>
  </si>
  <si>
    <t>STATEMENT OF CASH FLOW</t>
  </si>
  <si>
    <t>for the period ended</t>
  </si>
  <si>
    <t>Cash flows from operating activities:</t>
  </si>
  <si>
    <t>Interest income received</t>
  </si>
  <si>
    <t>Interest expenses paid</t>
  </si>
  <si>
    <t>Fee and commission income received</t>
  </si>
  <si>
    <t>Commission expenses paid</t>
  </si>
  <si>
    <t>Receipts from operations with foreign currency</t>
  </si>
  <si>
    <t>Other general and administrative expenses paid</t>
  </si>
  <si>
    <t>Net increase in other liabilities</t>
  </si>
  <si>
    <t>Net cash flows from operating activities before income tax</t>
  </si>
  <si>
    <t>Income tax paid</t>
  </si>
  <si>
    <t>Total cash from operating activities</t>
  </si>
  <si>
    <t>Cash flows from investing activities:</t>
  </si>
  <si>
    <t>Sale and redemption of financial assets at fair value through other comprehensive income</t>
  </si>
  <si>
    <t>Acquisitions of financial assets at fair value through other comprehensive income</t>
  </si>
  <si>
    <t>Purchase of fixed assets</t>
  </si>
  <si>
    <t>Proceeds from the sale of fixed assets</t>
  </si>
  <si>
    <t>Purchase of intangible assets</t>
  </si>
  <si>
    <t>Acquisition of financial assets carried at amortized cost</t>
  </si>
  <si>
    <t>Sale and redemption of investment securities measured at amortized cost</t>
  </si>
  <si>
    <t>Net cash used in investing activities</t>
  </si>
  <si>
    <t>Cash flows from financing activities:</t>
  </si>
  <si>
    <t>Repayment of other borrowed funds under finance lease</t>
  </si>
  <si>
    <t>Dividend payment</t>
  </si>
  <si>
    <t>Net cash used in financing activities</t>
  </si>
  <si>
    <t>Impact of changes in foreign exchange rates on the amount of cash in foreign currency</t>
  </si>
  <si>
    <t>Net change in cash and cash equivalents</t>
  </si>
  <si>
    <t>CASH AND CASH EQUIVALENTS, at the beginning of the period</t>
  </si>
  <si>
    <t>CASH AND CASH EQUIVALENTS, at the end of the period</t>
  </si>
  <si>
    <t>Karzhaubekov A.Zh.</t>
  </si>
  <si>
    <t>STATEMENT OF CHANGES IN CAPITAL</t>
  </si>
  <si>
    <t>Additional paid up capital</t>
  </si>
  <si>
    <t>Revaluation reserve for financial assets at fair value through other comprehensive income</t>
  </si>
  <si>
    <t>Revaluation reserve for fixed assets</t>
  </si>
  <si>
    <t>Undestributed profits</t>
  </si>
  <si>
    <t>Total capital</t>
  </si>
  <si>
    <t>December 31, 2022 (audited)</t>
  </si>
  <si>
    <t>Dividends Payment</t>
  </si>
  <si>
    <t>Net income for the year</t>
  </si>
  <si>
    <t>Other comprehensive income</t>
  </si>
  <si>
    <t>December 31, 2023 (audited)</t>
  </si>
  <si>
    <t>Net profit for the period</t>
  </si>
  <si>
    <t xml:space="preserve">  </t>
  </si>
  <si>
    <t>Payments / (receipts) from transactions with financial instruments at fair value through profit or loss</t>
  </si>
  <si>
    <t>Net increase under repurchase agreements</t>
  </si>
  <si>
    <t>Net (decrease) / increase in accounts and deposits with  other financial institutions</t>
  </si>
  <si>
    <t>Net decrease in loans to customers</t>
  </si>
  <si>
    <t>Net increase in debtors for documentary settlements</t>
  </si>
  <si>
    <t>Net decrease in other assets</t>
  </si>
  <si>
    <t>Net increase in accounts and deposits of other banks</t>
  </si>
  <si>
    <t>Net increase / (decrease) in current accounts and customer deposits</t>
  </si>
  <si>
    <t>Net (decrease) / increase in transactions with financial assets at fair value through profit or loss</t>
  </si>
  <si>
    <t>Net increase / (decrease) in transactions with financial liabilities at fair value through profit or loss</t>
  </si>
  <si>
    <t>Dividends paid</t>
  </si>
  <si>
    <t>Net (decrease) / increase in required reserve requirements with the National Bank of the Republic of Kazakhstan</t>
  </si>
  <si>
    <t>FOR THE PERIOD ENDED SEPTEMBER 30, 2024 (UNAUDITED)</t>
  </si>
  <si>
    <t>September 30, 2024</t>
  </si>
  <si>
    <t>September 30, 2023</t>
  </si>
  <si>
    <t>September 30, 2024 (unaudited)</t>
  </si>
  <si>
    <t>September 30, 2023 (audited)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</si>
</sst>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-* #,##0_р_._-;\-* #,##0_р_._-;_-* &quot;-&quot;??_р_.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212529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1"/>
      <color rgb="FF202124"/>
      <name val="Inherit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1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0" fillId="0" borderId="0" xfId="0" applyFill="1"/>
    <xf numFmtId="0" fontId="6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right" vertical="center" wrapText="1"/>
    </xf>
    <xf numFmtId="0" fontId="16" fillId="0" borderId="0" xfId="0" applyFont="1" applyFill="1"/>
    <xf numFmtId="0" fontId="7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horizontal="right" vertical="center" wrapText="1"/>
    </xf>
    <xf numFmtId="166" fontId="13" fillId="0" borderId="0" xfId="5" applyNumberFormat="1" applyFont="1" applyAlignment="1">
      <alignment horizontal="left" vertical="center" wrapText="1"/>
    </xf>
    <xf numFmtId="166" fontId="0" fillId="0" borderId="0" xfId="0" applyNumberFormat="1"/>
    <xf numFmtId="41" fontId="11" fillId="0" borderId="0" xfId="0" applyNumberFormat="1" applyFont="1" applyFill="1" applyAlignment="1">
      <alignment horizontal="right" vertical="center" wrapText="1"/>
    </xf>
    <xf numFmtId="41" fontId="7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1" fontId="11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41" fontId="6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41" fontId="16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41" fontId="0" fillId="0" borderId="0" xfId="0" applyNumberFormat="1"/>
    <xf numFmtId="1" fontId="0" fillId="0" borderId="0" xfId="0" applyNumberFormat="1" applyFill="1"/>
    <xf numFmtId="41" fontId="6" fillId="0" borderId="0" xfId="0" applyNumberFormat="1" applyFont="1" applyFill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41" fontId="18" fillId="0" borderId="0" xfId="0" applyNumberFormat="1" applyFont="1" applyFill="1" applyBorder="1" applyAlignment="1">
      <alignment horizontal="center" vertical="top" wrapText="1"/>
    </xf>
    <xf numFmtId="49" fontId="19" fillId="0" borderId="0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5" fillId="0" borderId="0" xfId="0" applyFont="1" applyFill="1" applyAlignment="1">
      <alignment horizontal="right" vertical="center" wrapText="1"/>
    </xf>
    <xf numFmtId="0" fontId="13" fillId="0" borderId="0" xfId="0" applyFont="1"/>
    <xf numFmtId="0" fontId="1" fillId="0" borderId="0" xfId="0" applyFont="1"/>
    <xf numFmtId="0" fontId="20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7" fontId="5" fillId="0" borderId="1" xfId="5" applyNumberFormat="1" applyFont="1" applyBorder="1" applyAlignment="1">
      <alignment horizontal="right" vertical="center" wrapText="1"/>
    </xf>
    <xf numFmtId="0" fontId="0" fillId="0" borderId="0" xfId="0" applyBorder="1"/>
    <xf numFmtId="164" fontId="5" fillId="0" borderId="0" xfId="0" applyNumberFormat="1" applyFont="1" applyFill="1" applyAlignment="1">
      <alignment horizontal="right" vertical="center" wrapText="1"/>
    </xf>
    <xf numFmtId="167" fontId="5" fillId="0" borderId="0" xfId="5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vertical="center" wrapText="1"/>
    </xf>
    <xf numFmtId="164" fontId="13" fillId="0" borderId="0" xfId="0" applyNumberFormat="1" applyFont="1" applyBorder="1" applyAlignment="1">
      <alignment vertical="center" wrapText="1"/>
    </xf>
    <xf numFmtId="166" fontId="13" fillId="0" borderId="0" xfId="5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21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67" fontId="13" fillId="0" borderId="1" xfId="5" applyNumberFormat="1" applyFont="1" applyFill="1" applyBorder="1" applyAlignment="1">
      <alignment vertical="center" wrapText="1"/>
    </xf>
    <xf numFmtId="166" fontId="5" fillId="0" borderId="1" xfId="5" applyNumberFormat="1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167" fontId="13" fillId="0" borderId="0" xfId="5" applyNumberFormat="1" applyFont="1" applyFill="1" applyBorder="1" applyAlignment="1">
      <alignment vertical="center" wrapText="1"/>
    </xf>
    <xf numFmtId="166" fontId="5" fillId="0" borderId="0" xfId="5" applyNumberFormat="1" applyFont="1" applyBorder="1" applyAlignment="1">
      <alignment vertical="center" wrapText="1"/>
    </xf>
    <xf numFmtId="164" fontId="0" fillId="0" borderId="0" xfId="0" applyNumberFormat="1"/>
    <xf numFmtId="0" fontId="22" fillId="0" borderId="1" xfId="2" applyFont="1" applyBorder="1" applyAlignment="1">
      <alignment wrapText="1"/>
    </xf>
    <xf numFmtId="167" fontId="0" fillId="0" borderId="0" xfId="0" applyNumberFormat="1"/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7" fontId="5" fillId="0" borderId="0" xfId="0" applyNumberFormat="1" applyFont="1" applyAlignment="1">
      <alignment vertical="center" wrapText="1"/>
    </xf>
    <xf numFmtId="0" fontId="21" fillId="0" borderId="0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21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164" fontId="5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8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 wrapText="1"/>
    </xf>
    <xf numFmtId="0" fontId="13" fillId="0" borderId="0" xfId="0" applyFont="1" applyAlignment="1">
      <alignment wrapText="1"/>
    </xf>
    <xf numFmtId="49" fontId="19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</cellXfs>
  <cellStyles count="6">
    <cellStyle name="Normal 2" xfId="2"/>
    <cellStyle name="Обычный" xfId="0" builtinId="0"/>
    <cellStyle name="Финансовый 2" xfId="1"/>
    <cellStyle name="Финансовый 2 2" xfId="3"/>
    <cellStyle name="Финансовый 2 2 2" xfId="4"/>
    <cellStyle name="Финансовый 2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A4" sqref="A4:C4"/>
    </sheetView>
  </sheetViews>
  <sheetFormatPr defaultRowHeight="15"/>
  <cols>
    <col min="1" max="1" width="54.5703125" customWidth="1"/>
    <col min="2" max="3" width="16.5703125" customWidth="1"/>
    <col min="4" max="4" width="10.28515625" bestFit="1" customWidth="1"/>
    <col min="5" max="5" width="12.7109375" customWidth="1"/>
  </cols>
  <sheetData>
    <row r="1" spans="1:4">
      <c r="A1" s="10" t="s">
        <v>6</v>
      </c>
      <c r="B1" s="11"/>
      <c r="C1" s="12"/>
    </row>
    <row r="2" spans="1:4">
      <c r="A2" s="13"/>
      <c r="B2" s="11"/>
      <c r="C2" s="12"/>
    </row>
    <row r="3" spans="1:4">
      <c r="A3" s="14" t="s">
        <v>7</v>
      </c>
      <c r="B3" s="11"/>
      <c r="C3" s="12"/>
    </row>
    <row r="4" spans="1:4">
      <c r="A4" s="87" t="s">
        <v>63</v>
      </c>
      <c r="B4" s="88"/>
      <c r="C4" s="88"/>
    </row>
    <row r="5" spans="1:4">
      <c r="A5" s="15" t="s">
        <v>0</v>
      </c>
      <c r="B5" s="11"/>
      <c r="C5" s="12"/>
    </row>
    <row r="6" spans="1:4">
      <c r="A6" s="89"/>
      <c r="B6" s="16" t="s">
        <v>8</v>
      </c>
      <c r="C6" s="16" t="s">
        <v>8</v>
      </c>
    </row>
    <row r="7" spans="1:4">
      <c r="A7" s="89"/>
      <c r="B7" s="16" t="s">
        <v>64</v>
      </c>
      <c r="C7" s="16" t="s">
        <v>65</v>
      </c>
    </row>
    <row r="8" spans="1:4">
      <c r="A8" s="17"/>
      <c r="B8" s="16"/>
      <c r="C8" s="16"/>
    </row>
    <row r="9" spans="1:4">
      <c r="A9" s="18" t="s">
        <v>9</v>
      </c>
      <c r="B9" s="19"/>
      <c r="C9" s="20"/>
    </row>
    <row r="10" spans="1:4">
      <c r="A10" s="21"/>
      <c r="B10" s="22"/>
      <c r="C10" s="20"/>
    </row>
    <row r="11" spans="1:4">
      <c r="A11" s="5" t="s">
        <v>10</v>
      </c>
      <c r="B11" s="23">
        <v>71629285</v>
      </c>
      <c r="C11" s="23">
        <v>53333169</v>
      </c>
      <c r="D11" s="24"/>
    </row>
    <row r="12" spans="1:4">
      <c r="A12" s="5" t="s">
        <v>11</v>
      </c>
      <c r="B12" s="3">
        <v>-34385059</v>
      </c>
      <c r="C12" s="3">
        <v>-31497437</v>
      </c>
      <c r="D12" s="24"/>
    </row>
    <row r="13" spans="1:4">
      <c r="A13" s="5" t="s">
        <v>12</v>
      </c>
      <c r="B13" s="25">
        <v>3778304</v>
      </c>
      <c r="C13" s="26">
        <v>4267059</v>
      </c>
      <c r="D13" s="24"/>
    </row>
    <row r="14" spans="1:4">
      <c r="A14" s="5" t="s">
        <v>13</v>
      </c>
      <c r="B14" s="3">
        <v>-3067057</v>
      </c>
      <c r="C14" s="3">
        <v>-3790752</v>
      </c>
      <c r="D14" s="24"/>
    </row>
    <row r="15" spans="1:4" ht="24">
      <c r="A15" s="21" t="s">
        <v>51</v>
      </c>
      <c r="B15" s="25">
        <v>-332616</v>
      </c>
      <c r="C15" s="3">
        <v>57408</v>
      </c>
      <c r="D15" s="24"/>
    </row>
    <row r="16" spans="1:4">
      <c r="A16" s="5" t="s">
        <v>14</v>
      </c>
      <c r="B16" s="25">
        <v>5434283</v>
      </c>
      <c r="C16" s="26">
        <v>6035137</v>
      </c>
      <c r="D16" s="24"/>
    </row>
    <row r="17" spans="1:4">
      <c r="A17" s="5" t="s">
        <v>5</v>
      </c>
      <c r="B17" s="3">
        <v>114388</v>
      </c>
      <c r="C17" s="3">
        <v>79170</v>
      </c>
      <c r="D17" s="24"/>
    </row>
    <row r="18" spans="1:4">
      <c r="A18" s="21" t="s">
        <v>15</v>
      </c>
      <c r="B18" s="3">
        <v>-10880483</v>
      </c>
      <c r="C18" s="3">
        <v>-8988371</v>
      </c>
      <c r="D18" s="24"/>
    </row>
    <row r="19" spans="1:4" ht="24">
      <c r="A19" s="27" t="s">
        <v>62</v>
      </c>
      <c r="B19" s="3">
        <v>905938</v>
      </c>
      <c r="C19" s="3">
        <v>3277</v>
      </c>
      <c r="D19" s="24"/>
    </row>
    <row r="20" spans="1:4">
      <c r="A20" s="27" t="s">
        <v>52</v>
      </c>
      <c r="B20" s="3">
        <v>100357938</v>
      </c>
      <c r="C20" s="26">
        <v>6610232</v>
      </c>
      <c r="D20" s="24"/>
    </row>
    <row r="21" spans="1:4" ht="24">
      <c r="A21" s="27" t="s">
        <v>53</v>
      </c>
      <c r="B21" s="25">
        <v>-8700382</v>
      </c>
      <c r="C21" s="3">
        <v>942830</v>
      </c>
      <c r="D21" s="24"/>
    </row>
    <row r="22" spans="1:4">
      <c r="A22" s="27" t="s">
        <v>54</v>
      </c>
      <c r="B22" s="3">
        <v>-85267893</v>
      </c>
      <c r="C22" s="3">
        <v>2823391</v>
      </c>
      <c r="D22" s="24"/>
    </row>
    <row r="23" spans="1:4">
      <c r="A23" s="27" t="s">
        <v>55</v>
      </c>
      <c r="B23" s="3">
        <v>-90636</v>
      </c>
      <c r="C23" s="3">
        <v>1555186</v>
      </c>
      <c r="D23" s="24"/>
    </row>
    <row r="24" spans="1:4">
      <c r="A24" s="27" t="s">
        <v>56</v>
      </c>
      <c r="B24" s="3">
        <v>-2662196</v>
      </c>
      <c r="C24" s="3">
        <v>-2125845</v>
      </c>
      <c r="D24" s="24"/>
    </row>
    <row r="25" spans="1:4">
      <c r="A25" s="27" t="s">
        <v>57</v>
      </c>
      <c r="B25" s="3">
        <v>11998168</v>
      </c>
      <c r="C25" s="3">
        <v>7646938</v>
      </c>
      <c r="D25" s="24"/>
    </row>
    <row r="26" spans="1:4">
      <c r="A26" s="27" t="s">
        <v>58</v>
      </c>
      <c r="B26" s="26">
        <v>-32108401</v>
      </c>
      <c r="C26" s="26">
        <v>-129644899</v>
      </c>
      <c r="D26" s="24"/>
    </row>
    <row r="27" spans="1:4" ht="24">
      <c r="A27" s="27" t="s">
        <v>59</v>
      </c>
      <c r="B27" s="3">
        <v>6067</v>
      </c>
      <c r="C27" s="3">
        <v>3827</v>
      </c>
      <c r="D27" s="24"/>
    </row>
    <row r="28" spans="1:4" ht="24">
      <c r="A28" s="27" t="s">
        <v>60</v>
      </c>
      <c r="B28" s="3">
        <v>-6407</v>
      </c>
      <c r="C28" s="3">
        <v>54300</v>
      </c>
      <c r="D28" s="24"/>
    </row>
    <row r="29" spans="1:4" ht="15.75" thickBot="1">
      <c r="A29" s="28" t="s">
        <v>16</v>
      </c>
      <c r="B29" s="29">
        <v>3181366</v>
      </c>
      <c r="C29" s="4">
        <v>1157224</v>
      </c>
      <c r="D29" s="24"/>
    </row>
    <row r="30" spans="1:4" ht="15.75" thickBot="1">
      <c r="A30" s="28" t="s">
        <v>17</v>
      </c>
      <c r="B30" s="30">
        <f>SUM(B11:B29)</f>
        <v>19904607</v>
      </c>
      <c r="C30" s="30">
        <f>SUM(C11:C29)</f>
        <v>-91478156</v>
      </c>
    </row>
    <row r="31" spans="1:4" ht="15.75" thickBot="1">
      <c r="A31" s="28" t="s">
        <v>18</v>
      </c>
      <c r="B31" s="31">
        <v>-3079517</v>
      </c>
      <c r="C31" s="31">
        <v>-2988337</v>
      </c>
    </row>
    <row r="32" spans="1:4" ht="15.75" thickBot="1">
      <c r="A32" s="32" t="s">
        <v>19</v>
      </c>
      <c r="B32" s="33">
        <f>B30+B31</f>
        <v>16825090</v>
      </c>
      <c r="C32" s="33">
        <f>C30+C31</f>
        <v>-94466493</v>
      </c>
    </row>
    <row r="33" spans="1:7">
      <c r="A33" s="34" t="s">
        <v>20</v>
      </c>
      <c r="B33" s="35"/>
      <c r="C33" s="20"/>
    </row>
    <row r="34" spans="1:7" ht="24">
      <c r="A34" s="27" t="s">
        <v>21</v>
      </c>
      <c r="B34" s="26">
        <v>142099007</v>
      </c>
      <c r="C34" s="26">
        <v>744222922</v>
      </c>
    </row>
    <row r="35" spans="1:7" ht="24">
      <c r="A35" s="27" t="s">
        <v>22</v>
      </c>
      <c r="B35" s="3">
        <v>-173136559</v>
      </c>
      <c r="C35" s="3">
        <v>-791466132</v>
      </c>
    </row>
    <row r="36" spans="1:7">
      <c r="A36" s="27" t="s">
        <v>23</v>
      </c>
      <c r="B36" s="3">
        <v>-709395</v>
      </c>
      <c r="C36" s="3">
        <v>-268508</v>
      </c>
    </row>
    <row r="37" spans="1:7">
      <c r="A37" s="27" t="s">
        <v>24</v>
      </c>
      <c r="B37" s="3">
        <v>63666</v>
      </c>
      <c r="C37" s="3">
        <v>4408</v>
      </c>
    </row>
    <row r="38" spans="1:7">
      <c r="A38" s="27" t="s">
        <v>25</v>
      </c>
      <c r="B38" s="3">
        <v>-191859</v>
      </c>
      <c r="C38" s="3">
        <v>-108348</v>
      </c>
    </row>
    <row r="39" spans="1:7">
      <c r="A39" s="36" t="s">
        <v>26</v>
      </c>
      <c r="B39" s="3">
        <v>0</v>
      </c>
      <c r="C39" s="3">
        <v>-68536942</v>
      </c>
    </row>
    <row r="40" spans="1:7">
      <c r="A40" s="36" t="s">
        <v>27</v>
      </c>
      <c r="B40" s="3">
        <v>22789300</v>
      </c>
      <c r="C40" s="3">
        <v>34436667</v>
      </c>
    </row>
    <row r="41" spans="1:7" ht="15.75" thickBot="1">
      <c r="A41" s="37" t="s">
        <v>28</v>
      </c>
      <c r="B41" s="6">
        <f>SUM(B34:B40)</f>
        <v>-9085840</v>
      </c>
      <c r="C41" s="6">
        <f>SUM(C34:C40)</f>
        <v>-81715933</v>
      </c>
    </row>
    <row r="42" spans="1:7">
      <c r="A42" s="18" t="s">
        <v>29</v>
      </c>
      <c r="B42" s="35"/>
      <c r="C42" s="20"/>
    </row>
    <row r="43" spans="1:7">
      <c r="A43" s="36" t="s">
        <v>30</v>
      </c>
      <c r="B43" s="38">
        <v>-266596</v>
      </c>
      <c r="C43" s="38">
        <v>-277268</v>
      </c>
    </row>
    <row r="44" spans="1:7">
      <c r="A44" s="36" t="s">
        <v>31</v>
      </c>
      <c r="B44" s="38">
        <v>-17000018</v>
      </c>
      <c r="C44" s="38">
        <v>-14000031</v>
      </c>
    </row>
    <row r="45" spans="1:7" ht="15.75" thickBot="1">
      <c r="A45" s="37" t="s">
        <v>32</v>
      </c>
      <c r="B45" s="6">
        <f>SUM(B43:B44)</f>
        <v>-17266614</v>
      </c>
      <c r="C45" s="6">
        <f>SUM(C43:C44)</f>
        <v>-14277299</v>
      </c>
    </row>
    <row r="46" spans="1:7" ht="27" thickBot="1">
      <c r="A46" s="39" t="s">
        <v>33</v>
      </c>
      <c r="B46" s="4">
        <v>-17997592</v>
      </c>
      <c r="C46" s="4">
        <v>137922</v>
      </c>
      <c r="G46" s="40"/>
    </row>
    <row r="47" spans="1:7" ht="15.75" thickBot="1">
      <c r="A47" s="41" t="s">
        <v>34</v>
      </c>
      <c r="B47" s="33">
        <f>B32+B41+B45+B46</f>
        <v>-27524956</v>
      </c>
      <c r="C47" s="33">
        <f>C32+C41+C45+C46</f>
        <v>-190321803</v>
      </c>
    </row>
    <row r="48" spans="1:7" ht="15.75" thickBot="1">
      <c r="A48" s="37" t="s">
        <v>35</v>
      </c>
      <c r="B48" s="33">
        <v>121308225</v>
      </c>
      <c r="C48" s="33">
        <v>329206317</v>
      </c>
      <c r="D48" s="42"/>
      <c r="E48" s="42"/>
    </row>
    <row r="49" spans="1:3" ht="15.75" thickBot="1">
      <c r="A49" s="37" t="s">
        <v>36</v>
      </c>
      <c r="B49" s="33">
        <f>B47+B48</f>
        <v>93783269</v>
      </c>
      <c r="C49" s="33">
        <f>C47+C48</f>
        <v>138884514</v>
      </c>
    </row>
    <row r="50" spans="1:3">
      <c r="A50" s="11"/>
      <c r="B50" s="43"/>
      <c r="C50" s="11"/>
    </row>
    <row r="51" spans="1:3">
      <c r="A51" s="18" t="s">
        <v>2</v>
      </c>
      <c r="B51" s="44"/>
      <c r="C51" s="45" t="s">
        <v>3</v>
      </c>
    </row>
    <row r="52" spans="1:3">
      <c r="A52" s="46"/>
      <c r="B52" s="47"/>
      <c r="C52" s="48"/>
    </row>
    <row r="53" spans="1:3">
      <c r="A53" s="18" t="s">
        <v>4</v>
      </c>
      <c r="B53" s="18"/>
      <c r="C53" s="49" t="s">
        <v>37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D12" sqref="D12"/>
    </sheetView>
  </sheetViews>
  <sheetFormatPr defaultRowHeight="15"/>
  <cols>
    <col min="1" max="1" width="34.42578125" customWidth="1"/>
    <col min="2" max="7" width="23.42578125" customWidth="1"/>
  </cols>
  <sheetData>
    <row r="1" spans="1:9">
      <c r="A1" s="1" t="s">
        <v>6</v>
      </c>
      <c r="B1" s="50"/>
      <c r="C1" s="51"/>
      <c r="D1" s="52"/>
      <c r="E1" s="52"/>
      <c r="F1" s="52"/>
      <c r="G1" s="52"/>
    </row>
    <row r="2" spans="1:9">
      <c r="A2" s="13"/>
      <c r="B2" s="50"/>
      <c r="C2" s="51"/>
      <c r="D2" s="52"/>
      <c r="E2" s="52"/>
      <c r="F2" s="52"/>
      <c r="G2" s="52"/>
      <c r="H2" s="53"/>
    </row>
    <row r="3" spans="1:9">
      <c r="A3" s="13" t="s">
        <v>38</v>
      </c>
      <c r="B3" s="50"/>
      <c r="C3" s="51"/>
      <c r="D3" s="52"/>
      <c r="E3" s="52"/>
      <c r="F3" s="52"/>
      <c r="G3" s="52"/>
    </row>
    <row r="4" spans="1:9">
      <c r="A4" s="90" t="s">
        <v>63</v>
      </c>
      <c r="B4" s="91"/>
      <c r="C4" s="91"/>
      <c r="D4" s="91"/>
      <c r="E4" s="91"/>
      <c r="F4" s="91"/>
      <c r="G4" s="91"/>
    </row>
    <row r="5" spans="1:9">
      <c r="A5" s="54" t="s">
        <v>0</v>
      </c>
      <c r="B5" s="50"/>
      <c r="C5" s="51"/>
      <c r="D5" s="52"/>
      <c r="E5" s="52"/>
      <c r="F5" s="52"/>
      <c r="G5" s="52"/>
    </row>
    <row r="6" spans="1:9">
      <c r="A6" s="54"/>
      <c r="B6" s="51"/>
      <c r="C6" s="51"/>
      <c r="D6" s="52"/>
      <c r="E6" s="52"/>
      <c r="F6" s="52"/>
      <c r="G6" s="52"/>
    </row>
    <row r="7" spans="1:9" ht="51">
      <c r="A7" s="55"/>
      <c r="B7" s="56" t="s">
        <v>1</v>
      </c>
      <c r="C7" s="56" t="s">
        <v>39</v>
      </c>
      <c r="D7" s="56" t="s">
        <v>40</v>
      </c>
      <c r="E7" s="56" t="s">
        <v>41</v>
      </c>
      <c r="F7" s="56" t="s">
        <v>42</v>
      </c>
      <c r="G7" s="56" t="s">
        <v>43</v>
      </c>
    </row>
    <row r="8" spans="1:9" ht="15.75" thickBot="1">
      <c r="A8" s="57" t="s">
        <v>44</v>
      </c>
      <c r="B8" s="9">
        <v>7050000</v>
      </c>
      <c r="C8" s="9">
        <v>220973</v>
      </c>
      <c r="D8" s="9">
        <v>-4599492</v>
      </c>
      <c r="E8" s="9">
        <v>33256</v>
      </c>
      <c r="F8" s="9">
        <v>92231302</v>
      </c>
      <c r="G8" s="58">
        <f>SUM(B8:F8)</f>
        <v>94936039</v>
      </c>
      <c r="I8" s="59"/>
    </row>
    <row r="9" spans="1:9">
      <c r="A9" s="7"/>
      <c r="B9" s="60"/>
      <c r="C9" s="60"/>
      <c r="D9" s="60"/>
      <c r="E9" s="60"/>
      <c r="F9" s="60"/>
      <c r="G9" s="61"/>
      <c r="I9" s="59"/>
    </row>
    <row r="10" spans="1:9">
      <c r="A10" s="8" t="s">
        <v>45</v>
      </c>
      <c r="B10" s="62"/>
      <c r="C10" s="62"/>
      <c r="D10" s="63"/>
      <c r="E10" s="63"/>
      <c r="F10" s="64">
        <v>-14000031</v>
      </c>
      <c r="G10" s="64">
        <f>SUM(B10:F10)</f>
        <v>-14000031</v>
      </c>
      <c r="H10" s="65"/>
      <c r="I10" s="66"/>
    </row>
    <row r="11" spans="1:9">
      <c r="A11" s="8" t="s">
        <v>46</v>
      </c>
      <c r="B11" s="62"/>
      <c r="C11" s="62"/>
      <c r="D11" s="63"/>
      <c r="E11" s="63"/>
      <c r="F11" s="64">
        <v>26961529</v>
      </c>
      <c r="G11" s="64">
        <f t="shared" ref="G11:G12" si="0">SUM(B11:F11)</f>
        <v>26961529</v>
      </c>
      <c r="H11" s="65"/>
      <c r="I11" s="66"/>
    </row>
    <row r="12" spans="1:9">
      <c r="A12" s="8" t="s">
        <v>47</v>
      </c>
      <c r="B12" s="62"/>
      <c r="C12" s="62"/>
      <c r="D12" s="63">
        <v>947460</v>
      </c>
      <c r="E12" s="63">
        <v>-54</v>
      </c>
      <c r="F12" s="64">
        <v>54</v>
      </c>
      <c r="G12" s="64">
        <f t="shared" si="0"/>
        <v>947460</v>
      </c>
      <c r="H12" s="65"/>
      <c r="I12" s="66"/>
    </row>
    <row r="13" spans="1:9" ht="15.75" thickBot="1">
      <c r="A13" s="67"/>
      <c r="B13" s="68"/>
      <c r="C13" s="69"/>
      <c r="D13" s="68"/>
      <c r="E13" s="68"/>
      <c r="F13" s="68"/>
      <c r="G13" s="70"/>
      <c r="I13" s="59"/>
    </row>
    <row r="14" spans="1:9" ht="15.75" thickBot="1">
      <c r="A14" s="57" t="s">
        <v>67</v>
      </c>
      <c r="B14" s="71">
        <f>B8</f>
        <v>7050000</v>
      </c>
      <c r="C14" s="71">
        <f>C8</f>
        <v>220973</v>
      </c>
      <c r="D14" s="71">
        <f>D8+D12</f>
        <v>-3652032</v>
      </c>
      <c r="E14" s="71">
        <f>SUM(E8:E11,E12)</f>
        <v>33202</v>
      </c>
      <c r="F14" s="71">
        <f>SUM(F8:F11,F12)</f>
        <v>105192854</v>
      </c>
      <c r="G14" s="71">
        <f>SUM(G8:G11,G12)</f>
        <v>108844997</v>
      </c>
      <c r="I14" s="59"/>
    </row>
    <row r="15" spans="1:9">
      <c r="A15" s="7"/>
      <c r="B15" s="72"/>
      <c r="C15" s="73"/>
      <c r="D15" s="72"/>
      <c r="E15" s="72"/>
      <c r="F15" s="72"/>
      <c r="G15" s="74"/>
      <c r="I15" s="59"/>
    </row>
    <row r="16" spans="1:9" ht="15.75" thickBot="1">
      <c r="A16" s="57" t="s">
        <v>48</v>
      </c>
      <c r="B16" s="9">
        <v>7050000</v>
      </c>
      <c r="C16" s="9">
        <v>220973</v>
      </c>
      <c r="D16" s="9">
        <v>-1627162</v>
      </c>
      <c r="E16" s="9">
        <v>96058</v>
      </c>
      <c r="F16" s="9">
        <v>112235047</v>
      </c>
      <c r="G16" s="9">
        <f>SUM(B16:F16)</f>
        <v>117974916</v>
      </c>
      <c r="I16" s="59"/>
    </row>
    <row r="17" spans="1:10">
      <c r="A17" s="7"/>
      <c r="B17" s="60"/>
      <c r="C17" s="60"/>
      <c r="D17" s="60"/>
      <c r="E17" s="60"/>
      <c r="F17" s="60"/>
      <c r="G17" s="61"/>
      <c r="I17" s="59"/>
    </row>
    <row r="18" spans="1:10">
      <c r="A18" s="8" t="s">
        <v>61</v>
      </c>
      <c r="B18" s="62"/>
      <c r="C18" s="62"/>
      <c r="D18" s="63"/>
      <c r="E18" s="63"/>
      <c r="F18" s="64">
        <v>-17000018</v>
      </c>
      <c r="G18" s="64">
        <f>SUM(B18:F18)</f>
        <v>-17000018</v>
      </c>
      <c r="I18" s="59"/>
    </row>
    <row r="19" spans="1:10">
      <c r="A19" s="8" t="s">
        <v>49</v>
      </c>
      <c r="B19" s="62"/>
      <c r="C19" s="62"/>
      <c r="D19" s="63"/>
      <c r="E19" s="63"/>
      <c r="F19" s="64">
        <v>30614185</v>
      </c>
      <c r="G19" s="64">
        <f t="shared" ref="G19:G20" si="1">SUM(B19:F19)</f>
        <v>30614185</v>
      </c>
      <c r="J19" s="75"/>
    </row>
    <row r="20" spans="1:10">
      <c r="A20" s="8" t="s">
        <v>47</v>
      </c>
      <c r="B20" s="62"/>
      <c r="C20" s="62"/>
      <c r="D20" s="63">
        <v>750929</v>
      </c>
      <c r="E20" s="63">
        <v>1</v>
      </c>
      <c r="F20" s="64">
        <v>1</v>
      </c>
      <c r="G20" s="64">
        <f t="shared" si="1"/>
        <v>750931</v>
      </c>
    </row>
    <row r="21" spans="1:10" ht="15.75" thickBot="1">
      <c r="A21" s="76"/>
      <c r="B21" s="68"/>
      <c r="C21" s="69"/>
      <c r="D21" s="68"/>
      <c r="E21" s="68"/>
      <c r="F21" s="68"/>
      <c r="G21" s="70"/>
      <c r="J21" s="77"/>
    </row>
    <row r="22" spans="1:10" ht="15.75" thickBot="1">
      <c r="A22" s="57" t="s">
        <v>66</v>
      </c>
      <c r="B22" s="71">
        <f>SUM(B16,B18:B20)</f>
        <v>7050000</v>
      </c>
      <c r="C22" s="71">
        <f t="shared" ref="C22:G22" si="2">SUM(C16,C18:C20)</f>
        <v>220973</v>
      </c>
      <c r="D22" s="71">
        <f t="shared" si="2"/>
        <v>-876233</v>
      </c>
      <c r="E22" s="71">
        <f t="shared" si="2"/>
        <v>96059</v>
      </c>
      <c r="F22" s="71">
        <f t="shared" si="2"/>
        <v>125849215</v>
      </c>
      <c r="G22" s="71">
        <f t="shared" si="2"/>
        <v>132340014</v>
      </c>
    </row>
    <row r="23" spans="1:10">
      <c r="A23" s="52"/>
      <c r="B23" s="52"/>
      <c r="C23" s="52"/>
      <c r="D23" s="52"/>
      <c r="E23" s="52"/>
      <c r="F23" s="52"/>
      <c r="G23" s="52"/>
      <c r="I23" s="59"/>
      <c r="J23" s="75"/>
    </row>
    <row r="24" spans="1:10">
      <c r="A24" s="52"/>
      <c r="B24" s="52"/>
      <c r="C24" s="52"/>
      <c r="D24" s="52"/>
      <c r="E24" s="52"/>
      <c r="F24" s="52"/>
      <c r="G24" s="52"/>
      <c r="I24" s="59"/>
    </row>
    <row r="25" spans="1:10">
      <c r="A25" s="18" t="s">
        <v>2</v>
      </c>
      <c r="B25" s="78"/>
      <c r="C25" s="45" t="s">
        <v>3</v>
      </c>
      <c r="D25" s="79"/>
      <c r="E25" s="80"/>
      <c r="F25" s="7"/>
      <c r="G25" s="2" t="s">
        <v>50</v>
      </c>
      <c r="H25" s="2"/>
      <c r="I25" s="2"/>
      <c r="J25" s="2"/>
    </row>
    <row r="26" spans="1:10">
      <c r="A26" s="46"/>
      <c r="B26" s="81"/>
      <c r="C26" s="48"/>
      <c r="D26" s="82"/>
      <c r="E26" s="83"/>
      <c r="F26" s="83"/>
      <c r="G26" s="84"/>
      <c r="H26" s="84"/>
      <c r="I26" s="84"/>
      <c r="J26" s="84"/>
    </row>
    <row r="27" spans="1:10">
      <c r="A27" s="18" t="s">
        <v>4</v>
      </c>
      <c r="B27" s="78"/>
      <c r="C27" s="49" t="s">
        <v>37</v>
      </c>
      <c r="D27" s="79"/>
      <c r="E27" s="85"/>
      <c r="F27" s="85"/>
      <c r="G27" s="2"/>
      <c r="H27" s="2"/>
      <c r="I27" s="2"/>
      <c r="J27" s="2"/>
    </row>
    <row r="28" spans="1:10">
      <c r="A28" s="11"/>
      <c r="B28" s="11"/>
      <c r="C28" s="92"/>
      <c r="D28" s="93"/>
      <c r="E28" s="86"/>
      <c r="H28" s="75"/>
    </row>
    <row r="29" spans="1:10">
      <c r="A29" s="18"/>
    </row>
    <row r="32" spans="1:10">
      <c r="D32" s="75"/>
      <c r="E32" s="75"/>
    </row>
  </sheetData>
  <mergeCells count="2">
    <mergeCell ref="A4:G4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F3</vt:lpstr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2024-11-29T07:30:02Z</dcterms:modified>
</cp:coreProperties>
</file>