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ala11202\FCD\Айсулу\Финансовая отчетность\2025\год\"/>
    </mc:Choice>
  </mc:AlternateContent>
  <xr:revisionPtr revIDLastSave="0" documentId="13_ncr:1_{B67BA28C-A439-4875-9A0A-8A72F358BC0B}" xr6:coauthVersionLast="47" xr6:coauthVersionMax="47" xr10:uidLastSave="{00000000-0000-0000-0000-000000000000}"/>
  <bookViews>
    <workbookView xWindow="-108" yWindow="-108" windowWidth="23256" windowHeight="13896" activeTab="3" xr2:uid="{00000000-000D-0000-FFFF-FFFF00000000}"/>
  </bookViews>
  <sheets>
    <sheet name="офп" sheetId="6" r:id="rId1"/>
    <sheet name="осд" sheetId="5" r:id="rId2"/>
    <sheet name="оддс" sheetId="2" state="hidden" r:id="rId3"/>
    <sheet name="оик" sheetId="1" r:id="rId4"/>
  </sheets>
  <definedNames>
    <definedName name="OLE_LINK16" localSheetId="2">оддс!$C$53</definedName>
    <definedName name="OLE_LINK18" localSheetId="2">оддс!$C$64</definedName>
    <definedName name="OLE_LINK23" localSheetId="2">оддс!$C$41</definedName>
    <definedName name="OLE_LINK24" localSheetId="2">оддс!$C$61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5" i="1" l="1"/>
  <c r="F20" i="1"/>
  <c r="G20" i="1" s="1"/>
  <c r="C24" i="1"/>
  <c r="D24" i="1"/>
  <c r="E24" i="1"/>
  <c r="B24" i="1"/>
  <c r="G21" i="1"/>
  <c r="G19" i="1"/>
  <c r="G18" i="1"/>
  <c r="B57" i="5"/>
  <c r="B54" i="5"/>
  <c r="B45" i="6"/>
  <c r="B35" i="6"/>
  <c r="B23" i="6"/>
  <c r="B37" i="5"/>
  <c r="B30" i="5"/>
  <c r="B21" i="5"/>
  <c r="B10" i="5"/>
  <c r="B14" i="5" s="1"/>
  <c r="B40" i="5" s="1"/>
  <c r="B44" i="5" s="1"/>
  <c r="F24" i="1" l="1"/>
  <c r="G24" i="1" s="1"/>
  <c r="B48" i="6"/>
  <c r="C62" i="2"/>
  <c r="B62" i="2"/>
  <c r="B12" i="2"/>
  <c r="C12" i="2"/>
  <c r="C54" i="2" l="1"/>
  <c r="B54" i="2"/>
  <c r="C7" i="2" l="1"/>
  <c r="C24" i="2" s="1"/>
  <c r="C41" i="2" s="1"/>
  <c r="B7" i="2"/>
  <c r="B24" i="2" s="1"/>
  <c r="B41" i="2" s="1"/>
</calcChain>
</file>

<file path=xl/sharedStrings.xml><?xml version="1.0" encoding="utf-8"?>
<sst xmlns="http://schemas.openxmlformats.org/spreadsheetml/2006/main" count="155" uniqueCount="126">
  <si>
    <t>АО «Altyn Bank» (ДБ «China CITIC Bank Corporation Limited»)</t>
  </si>
  <si>
    <t>В тысячах Казахстанских тенге (неаудированный)</t>
  </si>
  <si>
    <t>Акционерный капитал</t>
  </si>
  <si>
    <t>Дополни-тельно оплаченный капитал</t>
  </si>
  <si>
    <t>Резерв по переоценке финансовых активов оцениваемых по справед-ливой стоимости через прочий совокупный доход</t>
  </si>
  <si>
    <t>Резерв по переоценке основных средств</t>
  </si>
  <si>
    <t>Нераспре-деленная прибыль</t>
  </si>
  <si>
    <t>Итого Капитал</t>
  </si>
  <si>
    <t>Чистая прибыль за период</t>
  </si>
  <si>
    <t>Прочий совокупный доход</t>
  </si>
  <si>
    <t>31 декабря 2023 г.</t>
  </si>
  <si>
    <t>31 декабря 2024 г.</t>
  </si>
  <si>
    <t>Главный Бухгалтер</t>
  </si>
  <si>
    <t>Движение денежных средств от операционной деятельности</t>
  </si>
  <si>
    <t>Процентные доходы полученные:</t>
  </si>
  <si>
    <t>Проценты, полученные от денежных средств и их эквивалентов и средств в кредитных учреждениях</t>
  </si>
  <si>
    <t>Проценты, полученные от ценных бумаг, оцениваемых по справедливой стоимости через прочий совокупный доход</t>
  </si>
  <si>
    <t xml:space="preserve">Проценты, полученные от ценных бумаг, оцениваемых по амортизированной стоимости </t>
  </si>
  <si>
    <t>Проценты полученные по займам клиентов</t>
  </si>
  <si>
    <t>Процентные расходы выплаченные:</t>
  </si>
  <si>
    <t>Проценты, уплаченные по текущим счетам и депозитам клиентов</t>
  </si>
  <si>
    <t>Проценты, уплаченные по счетам и депозитам других банков</t>
  </si>
  <si>
    <t>Комиссионные доходы полученные</t>
  </si>
  <si>
    <t>Комиссионные расходы выплаченные</t>
  </si>
  <si>
    <t>Поступления от операций с иностранной валютой</t>
  </si>
  <si>
    <t>Прочие доходы</t>
  </si>
  <si>
    <t>Прочие общие и административные расходы выплаченные</t>
  </si>
  <si>
    <t>Подоходный налог уплаченный</t>
  </si>
  <si>
    <t>Движение денежных средств от операционной деятельности до изменений операционных активов и обязательств</t>
  </si>
  <si>
    <t>Изменение операционных активов и обязательств</t>
  </si>
  <si>
    <t>Чистое уменьшение по займам клиентам</t>
  </si>
  <si>
    <t>Чистое уменьшение по прочим активам</t>
  </si>
  <si>
    <t>Чистое увеличение по счетам и депозитам других банков</t>
  </si>
  <si>
    <t>Чистое увеличение по прочим обязательствам</t>
  </si>
  <si>
    <t>Чистое движение денежных средств операционной деятельности</t>
  </si>
  <si>
    <t>Движение денежных средств от инвестиционной деятельности:</t>
  </si>
  <si>
    <t xml:space="preserve">Погашение и продажа ценных бумаг, оцениваемых по справедливой стоимости через прочий совокупный доход </t>
  </si>
  <si>
    <t xml:space="preserve">Приобретение ценных бумаг, оцениваемых по справедливой стоимости через прочий совокупный доход </t>
  </si>
  <si>
    <t>Приобретение основных средств</t>
  </si>
  <si>
    <t>Поступления от продажи основных средств</t>
  </si>
  <si>
    <t>Приобретение нематериальных активов</t>
  </si>
  <si>
    <t>Погашение ценных бумаг, учитываемых по амортизированной стоимости</t>
  </si>
  <si>
    <t xml:space="preserve">Приобретение ценных бумаг, оцениваемых по амортизированной стоимости </t>
  </si>
  <si>
    <t>Чистые денежные средства использованные в инвестиционной деятельности</t>
  </si>
  <si>
    <t>Движение денежных средств от финансовой деятельности:</t>
  </si>
  <si>
    <t>Погашение прочих заемных средств по финансовой аренде</t>
  </si>
  <si>
    <t>Дивиденды уплаченные</t>
  </si>
  <si>
    <t>Чистые денежные средства использованные в финансовой деятельности</t>
  </si>
  <si>
    <t>Влияние изменений валютных курсов на величину денежных средств в иностранной валюте</t>
  </si>
  <si>
    <t>Денежные средства и их эквиваленты, на начало года</t>
  </si>
  <si>
    <t>Байсынов М.Б.</t>
  </si>
  <si>
    <t>Денежные средства и их эквиваленты, на конец периода</t>
  </si>
  <si>
    <t xml:space="preserve">Поступления/(выплаты) по операциям с финансовыми инструментами, оцениваемыми по справедливой стоимости через прибыль или убыток </t>
  </si>
  <si>
    <t>Чистое увеличение по кредиторской задолженности по сделкам РЕПО</t>
  </si>
  <si>
    <t>Чистое увеличение/(уменьшение) денежных средств и их эквивалентов</t>
  </si>
  <si>
    <t>Выплата дивидендов акционерам</t>
  </si>
  <si>
    <t>Председатель Правления</t>
  </si>
  <si>
    <t>АКТИВЫ</t>
  </si>
  <si>
    <t>Денежные средства и их эквиваленты</t>
  </si>
  <si>
    <t>Обязательные резервные требования в НБРК</t>
  </si>
  <si>
    <t>Средства в кредитных учреждениях</t>
  </si>
  <si>
    <t>Финансовые активы, оцениваемые по справедливой стоимости через прибыль или убыток</t>
  </si>
  <si>
    <t>Займы клиентам</t>
  </si>
  <si>
    <t>Дебиторы по документарным расчетам</t>
  </si>
  <si>
    <t>Инвестиции в долговые ценные бумаги:</t>
  </si>
  <si>
    <t>Ценные бумаги, учитываемые по справедливой стоимости через прочий совокупный доход</t>
  </si>
  <si>
    <t>Ценные бумаги, учитываемые по амортизированной стоимости</t>
  </si>
  <si>
    <t>Текущие налоговые активы</t>
  </si>
  <si>
    <t>Отложенные налоговые активы</t>
  </si>
  <si>
    <t>Основные средства</t>
  </si>
  <si>
    <t>Нематериальные активы</t>
  </si>
  <si>
    <t>Прочие активы</t>
  </si>
  <si>
    <t>ИТОГО АКТИВЫ</t>
  </si>
  <si>
    <t>ОБЯЗАТЕЛЬСТВА</t>
  </si>
  <si>
    <t>Финансовые обязательства, оцениваемые по справедливой стоимости через прибыль или убыток</t>
  </si>
  <si>
    <t>Счета и депозиты других банков</t>
  </si>
  <si>
    <t>Текущие счета и депозиты клиентов</t>
  </si>
  <si>
    <t>Кредиторская задолженность по сделкам РЕПО</t>
  </si>
  <si>
    <t>Резервы по условным обязательствам</t>
  </si>
  <si>
    <t>Прочие обязательства</t>
  </si>
  <si>
    <t>ИТОГО ОБЯЗАТЕЛЬСТВА</t>
  </si>
  <si>
    <t>КАПИТАЛ</t>
  </si>
  <si>
    <t>Дополнительно оплаченный капитал</t>
  </si>
  <si>
    <t>Резерв по переоценке финансовых активов, оцениваемых по справедливой стоимости через прочий совокупный доход</t>
  </si>
  <si>
    <t>Нераспределенная прибыль и прочие резервы</t>
  </si>
  <si>
    <t>ИТОГО КАПИТАЛ</t>
  </si>
  <si>
    <t>ИТОГО ОБЯЗАТЕЛЬСТВА И КАПИТАЛ</t>
  </si>
  <si>
    <t>Каржаубеков А.Ж.</t>
  </si>
  <si>
    <t>Процентные доходы, рассчитанные по методу эффективной процентной ставки</t>
  </si>
  <si>
    <t>Процентные и аналогичные расходы</t>
  </si>
  <si>
    <t>Чистая процентная маржа и аналогичные доходы</t>
  </si>
  <si>
    <t xml:space="preserve">Оценочный резерв под кредитные убытки </t>
  </si>
  <si>
    <t>Чистый процентный доход</t>
  </si>
  <si>
    <t xml:space="preserve">Комиссионные доходы </t>
  </si>
  <si>
    <t xml:space="preserve">Комиссионные расходы </t>
  </si>
  <si>
    <t>Чистый комиссионный доход</t>
  </si>
  <si>
    <t>Чистая-(ый) прибыль/(убыток) по операциям с финансовыми активами и обязательствами, оцениваемыми по справедливой стоимости через прибыль или убыток</t>
  </si>
  <si>
    <t>Чистая прибыль по операциям с финансовыми активами, оцениваемыми по справедливой стоимости через прочий совокупный доход</t>
  </si>
  <si>
    <t>Чистая прибыль от операций с иностранной валютой</t>
  </si>
  <si>
    <t>Прочие чистые непроцентные доходы</t>
  </si>
  <si>
    <t>Общие и административные расходы</t>
  </si>
  <si>
    <t>Восстановление резерва по прочей деятельности</t>
  </si>
  <si>
    <t>Непроцентные расходы</t>
  </si>
  <si>
    <t>Прибыль до налогообложения</t>
  </si>
  <si>
    <t>Расходы по налогу на прибыль</t>
  </si>
  <si>
    <t>Статьи, которые могут быть впоследствии расклассифицированы в составе прибыли и убытка:</t>
  </si>
  <si>
    <t>Расходы за вычетом доходов, перенесенные в прибыль или убыток в результате выбытия или обесценения по финансовым активам, оцениваемым по справедливой стоимости через прочий совокупный доход</t>
  </si>
  <si>
    <t>ИТОГО СОВОКУПНЫЙ ДОХОД</t>
  </si>
  <si>
    <t>Предcедатель Правления</t>
  </si>
  <si>
    <t>ПРОЧИЙ СОВОКУПНЫЙ ДОХОД</t>
  </si>
  <si>
    <t>Отчет о движении денежных средств – за период, закончившийся 30 сентября 2025 года</t>
  </si>
  <si>
    <t>30 сентября 2025 г.</t>
  </si>
  <si>
    <t>30 сентября 2024 г.</t>
  </si>
  <si>
    <t>Чистое (уменьшение)/увеличение обязательных резервных требований в НБРК</t>
  </si>
  <si>
    <t>Чистое уменьшение по средствам в кредитных учреждениях</t>
  </si>
  <si>
    <t>Чистое увеличение по финансовым активам, оцениваемым по справедливой стоимости через прибыль или убыток</t>
  </si>
  <si>
    <t>Чистое уменьшение по дебиторам документарных расчетов</t>
  </si>
  <si>
    <t>Чистое увеличение/(уменьшение) по текущим счетам и депозитам клиентов</t>
  </si>
  <si>
    <t>Чистое уменьшение по финансовым обязательствам, оцениваемым по справедливой стоимости через прибыль или убыток</t>
  </si>
  <si>
    <t>Чистая прибыль от изменения справедливой стоимости финансовых активов, оцениваемых по справедливой стоимости через прочий совокупный доход</t>
  </si>
  <si>
    <t>Отчет о финансовом положении – по состоянию на 31 декабря 2025 года</t>
  </si>
  <si>
    <t>31 декабря 2025 г.</t>
  </si>
  <si>
    <t>ПРОЧИЙ СОВОКУПНЫЙ ДОХОД/(УБЫТОК)</t>
  </si>
  <si>
    <t>Переоценка основных средств</t>
  </si>
  <si>
    <t>Отчет о прибылях или убытках - за год, закончившийся 31 декабря 2025 года</t>
  </si>
  <si>
    <t>Отчет об изменениях в капитале - за год, закончившийся 31 декабря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</si>
</sst>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_);_(* \(#,##0\);_(* &quot;-&quot;??_);_(@_)"/>
  </numFmts>
  <fonts count="14" x14ac:knownFonts="1">
    <font>
      <sz val="11"/>
      <color theme="1"/>
      <name val="Calibri"/>
      <family val="2"/>
      <charset val="204"/>
      <scheme val="minor"/>
    </font>
    <font>
      <b/>
      <i/>
      <sz val="9"/>
      <color theme="1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9"/>
      <color theme="1"/>
      <name val="Arial"/>
      <family val="2"/>
      <charset val="204"/>
    </font>
    <font>
      <b/>
      <sz val="9"/>
      <name val="Arial"/>
      <family val="2"/>
      <charset val="204"/>
    </font>
    <font>
      <b/>
      <sz val="9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9"/>
      <color theme="1"/>
      <name val="Arial"/>
      <family val="2"/>
      <charset val="204"/>
    </font>
    <font>
      <sz val="11"/>
      <name val="Calibri"/>
      <family val="2"/>
      <charset val="204"/>
      <scheme val="minor"/>
    </font>
    <font>
      <b/>
      <i/>
      <sz val="9"/>
      <color rgb="FF000000"/>
      <name val="Arial"/>
      <family val="2"/>
      <charset val="204"/>
    </font>
    <font>
      <i/>
      <sz val="9"/>
      <color theme="1"/>
      <name val="Arial"/>
      <family val="2"/>
      <charset val="204"/>
    </font>
    <font>
      <sz val="9"/>
      <name val="Arial"/>
      <family val="2"/>
      <charset val="204"/>
    </font>
    <font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wrapText="1"/>
    </xf>
    <xf numFmtId="0" fontId="3" fillId="0" borderId="0" xfId="0" applyFont="1" applyAlignment="1">
      <alignment horizontal="right" wrapText="1"/>
    </xf>
    <xf numFmtId="0" fontId="4" fillId="0" borderId="0" xfId="0" applyFont="1" applyAlignment="1">
      <alignment horizontal="right" wrapText="1"/>
    </xf>
    <xf numFmtId="0" fontId="5" fillId="0" borderId="0" xfId="0" applyFont="1" applyAlignment="1">
      <alignment horizontal="right" wrapText="1"/>
    </xf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164" fontId="3" fillId="0" borderId="0" xfId="0" applyNumberFormat="1" applyFont="1" applyAlignment="1">
      <alignment vertical="center"/>
    </xf>
    <xf numFmtId="0" fontId="5" fillId="0" borderId="1" xfId="0" applyFont="1" applyBorder="1" applyAlignment="1">
      <alignment horizontal="left" vertical="center"/>
    </xf>
    <xf numFmtId="164" fontId="5" fillId="0" borderId="1" xfId="0" applyNumberFormat="1" applyFont="1" applyBorder="1" applyAlignment="1">
      <alignment vertical="center"/>
    </xf>
    <xf numFmtId="164" fontId="5" fillId="0" borderId="0" xfId="0" applyNumberFormat="1" applyFont="1" applyAlignment="1">
      <alignment vertical="center"/>
    </xf>
    <xf numFmtId="0" fontId="6" fillId="0" borderId="0" xfId="0" applyFont="1" applyAlignment="1">
      <alignment horizontal="left" vertical="center"/>
    </xf>
    <xf numFmtId="164" fontId="7" fillId="0" borderId="0" xfId="0" applyNumberFormat="1" applyFont="1" applyAlignment="1">
      <alignment vertical="center"/>
    </xf>
    <xf numFmtId="164" fontId="7" fillId="0" borderId="1" xfId="0" applyNumberFormat="1" applyFont="1" applyBorder="1" applyAlignment="1">
      <alignment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8" fillId="0" borderId="0" xfId="0" applyFont="1"/>
    <xf numFmtId="0" fontId="9" fillId="0" borderId="0" xfId="0" applyFont="1"/>
    <xf numFmtId="0" fontId="2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left" vertical="center" wrapText="1"/>
    </xf>
    <xf numFmtId="164" fontId="11" fillId="0" borderId="0" xfId="0" applyNumberFormat="1" applyFont="1" applyAlignment="1">
      <alignment vertical="center"/>
    </xf>
    <xf numFmtId="0" fontId="7" fillId="0" borderId="0" xfId="0" applyFont="1" applyAlignment="1">
      <alignment horizontal="left" vertical="center" wrapText="1"/>
    </xf>
    <xf numFmtId="0" fontId="7" fillId="0" borderId="1" xfId="0" applyFont="1" applyBorder="1" applyAlignment="1">
      <alignment horizontal="left" vertical="center"/>
    </xf>
    <xf numFmtId="164" fontId="11" fillId="0" borderId="1" xfId="0" applyNumberFormat="1" applyFont="1" applyBorder="1" applyAlignment="1">
      <alignment vertical="center"/>
    </xf>
    <xf numFmtId="164" fontId="4" fillId="0" borderId="0" xfId="0" applyNumberFormat="1" applyFont="1" applyAlignment="1">
      <alignment vertical="center"/>
    </xf>
    <xf numFmtId="0" fontId="3" fillId="0" borderId="1" xfId="0" applyFont="1" applyBorder="1" applyAlignment="1">
      <alignment horizontal="left" vertical="center"/>
    </xf>
    <xf numFmtId="164" fontId="3" fillId="0" borderId="1" xfId="0" applyNumberFormat="1" applyFont="1" applyBorder="1" applyAlignment="1">
      <alignment vertical="center"/>
    </xf>
    <xf numFmtId="164" fontId="4" fillId="0" borderId="1" xfId="0" applyNumberFormat="1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164" fontId="3" fillId="0" borderId="2" xfId="0" applyNumberFormat="1" applyFont="1" applyBorder="1" applyAlignment="1">
      <alignment vertical="center"/>
    </xf>
    <xf numFmtId="164" fontId="4" fillId="0" borderId="2" xfId="0" applyNumberFormat="1" applyFont="1" applyBorder="1" applyAlignment="1">
      <alignment vertical="center"/>
    </xf>
    <xf numFmtId="0" fontId="11" fillId="0" borderId="0" xfId="0" applyFont="1" applyAlignment="1">
      <alignment vertical="center"/>
    </xf>
    <xf numFmtId="0" fontId="6" fillId="0" borderId="0" xfId="0" applyFont="1" applyFill="1" applyAlignment="1">
      <alignment horizontal="left" vertical="center"/>
    </xf>
    <xf numFmtId="164" fontId="7" fillId="0" borderId="0" xfId="0" applyNumberFormat="1" applyFont="1" applyFill="1" applyAlignment="1">
      <alignment vertical="center"/>
    </xf>
    <xf numFmtId="0" fontId="0" fillId="0" borderId="0" xfId="0" applyFill="1"/>
    <xf numFmtId="0" fontId="6" fillId="0" borderId="1" xfId="0" applyFont="1" applyFill="1" applyBorder="1" applyAlignment="1">
      <alignment horizontal="left" vertical="center"/>
    </xf>
    <xf numFmtId="164" fontId="7" fillId="0" borderId="1" xfId="0" applyNumberFormat="1" applyFont="1" applyFill="1" applyBorder="1" applyAlignment="1">
      <alignment vertical="center"/>
    </xf>
    <xf numFmtId="0" fontId="5" fillId="0" borderId="0" xfId="0" applyFont="1" applyFill="1" applyAlignment="1">
      <alignment horizontal="left" vertical="center"/>
    </xf>
    <xf numFmtId="164" fontId="3" fillId="0" borderId="0" xfId="0" applyNumberFormat="1" applyFont="1" applyFill="1" applyAlignment="1">
      <alignment vertical="center"/>
    </xf>
    <xf numFmtId="0" fontId="5" fillId="0" borderId="1" xfId="0" applyFont="1" applyFill="1" applyBorder="1" applyAlignment="1">
      <alignment horizontal="left" vertical="center"/>
    </xf>
    <xf numFmtId="164" fontId="5" fillId="0" borderId="1" xfId="0" applyNumberFormat="1" applyFont="1" applyFill="1" applyBorder="1" applyAlignment="1">
      <alignment vertical="center"/>
    </xf>
    <xf numFmtId="0" fontId="6" fillId="0" borderId="0" xfId="0" applyFont="1" applyAlignment="1">
      <alignment horizontal="left" vertical="center" wrapText="1"/>
    </xf>
    <xf numFmtId="0" fontId="5" fillId="0" borderId="1" xfId="0" applyFont="1" applyBorder="1" applyAlignment="1">
      <alignment vertical="center"/>
    </xf>
    <xf numFmtId="0" fontId="12" fillId="0" borderId="0" xfId="0" applyFont="1" applyAlignment="1"/>
    <xf numFmtId="164" fontId="12" fillId="0" borderId="0" xfId="0" applyNumberFormat="1" applyFont="1" applyAlignment="1"/>
    <xf numFmtId="0" fontId="0" fillId="0" borderId="0" xfId="0" applyBorder="1"/>
    <xf numFmtId="164" fontId="7" fillId="0" borderId="0" xfId="0" applyNumberFormat="1" applyFont="1" applyAlignment="1">
      <alignment horizontal="right" vertical="center"/>
    </xf>
    <xf numFmtId="164" fontId="7" fillId="0" borderId="1" xfId="0" applyNumberFormat="1" applyFont="1" applyBorder="1" applyAlignment="1">
      <alignment horizontal="right" vertical="center"/>
    </xf>
    <xf numFmtId="164" fontId="3" fillId="0" borderId="0" xfId="0" applyNumberFormat="1" applyFont="1" applyAlignment="1">
      <alignment horizontal="right" vertical="center"/>
    </xf>
    <xf numFmtId="164" fontId="3" fillId="0" borderId="1" xfId="0" applyNumberFormat="1" applyFont="1" applyBorder="1" applyAlignment="1">
      <alignment horizontal="right" vertical="center"/>
    </xf>
    <xf numFmtId="0" fontId="13" fillId="0" borderId="0" xfId="0" applyFont="1" applyAlignment="1"/>
    <xf numFmtId="0" fontId="0" fillId="0" borderId="0" xfId="0" applyBorder="1" applyAlignment="1"/>
    <xf numFmtId="0" fontId="3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3"/>
  <sheetViews>
    <sheetView topLeftCell="A4" zoomScaleNormal="100" workbookViewId="0">
      <selection activeCell="B45" activeCellId="1" sqref="B35 B45"/>
    </sheetView>
  </sheetViews>
  <sheetFormatPr defaultRowHeight="14.4" x14ac:dyDescent="0.3"/>
  <cols>
    <col min="1" max="1" width="52.109375" customWidth="1"/>
    <col min="2" max="3" width="16.5546875" bestFit="1" customWidth="1"/>
  </cols>
  <sheetData>
    <row r="1" spans="1:3" x14ac:dyDescent="0.3">
      <c r="A1" s="20" t="s">
        <v>0</v>
      </c>
    </row>
    <row r="2" spans="1:3" x14ac:dyDescent="0.3">
      <c r="A2" s="20" t="s">
        <v>120</v>
      </c>
    </row>
    <row r="4" spans="1:3" ht="15" thickBot="1" x14ac:dyDescent="0.35">
      <c r="A4" s="21" t="s">
        <v>1</v>
      </c>
      <c r="B4" s="49" t="s">
        <v>121</v>
      </c>
      <c r="C4" s="49" t="s">
        <v>11</v>
      </c>
    </row>
    <row r="5" spans="1:3" ht="2.4" customHeight="1" x14ac:dyDescent="0.3">
      <c r="A5" s="17"/>
      <c r="B5" s="9"/>
      <c r="C5" s="9"/>
    </row>
    <row r="6" spans="1:3" x14ac:dyDescent="0.3">
      <c r="A6" s="6" t="s">
        <v>57</v>
      </c>
      <c r="B6" s="50"/>
      <c r="C6" s="50"/>
    </row>
    <row r="7" spans="1:3" x14ac:dyDescent="0.3">
      <c r="A7" s="17" t="s">
        <v>58</v>
      </c>
      <c r="B7" s="15">
        <v>185364098.7418043</v>
      </c>
      <c r="C7" s="15">
        <v>78495327</v>
      </c>
    </row>
    <row r="8" spans="1:3" x14ac:dyDescent="0.3">
      <c r="A8" s="17" t="s">
        <v>59</v>
      </c>
      <c r="B8" s="15">
        <v>63809874.094285712</v>
      </c>
      <c r="C8" s="15">
        <v>18479556</v>
      </c>
    </row>
    <row r="9" spans="1:3" x14ac:dyDescent="0.3">
      <c r="A9" s="17" t="s">
        <v>60</v>
      </c>
      <c r="B9" s="15">
        <v>44443419.74831</v>
      </c>
      <c r="C9" s="15">
        <v>32122645</v>
      </c>
    </row>
    <row r="10" spans="1:3" ht="22.8" x14ac:dyDescent="0.3">
      <c r="A10" s="27" t="s">
        <v>61</v>
      </c>
      <c r="B10" s="15">
        <v>15572.382029999999</v>
      </c>
      <c r="C10" s="15">
        <v>28411</v>
      </c>
    </row>
    <row r="11" spans="1:3" x14ac:dyDescent="0.3">
      <c r="A11" s="17" t="s">
        <v>62</v>
      </c>
      <c r="B11" s="15">
        <v>726930600.92834997</v>
      </c>
      <c r="C11" s="15">
        <v>525317980</v>
      </c>
    </row>
    <row r="12" spans="1:3" x14ac:dyDescent="0.3">
      <c r="A12" s="17" t="s">
        <v>63</v>
      </c>
      <c r="B12" s="15">
        <v>6838126.5256000012</v>
      </c>
      <c r="C12" s="15">
        <v>2646093</v>
      </c>
    </row>
    <row r="13" spans="1:3" x14ac:dyDescent="0.3">
      <c r="A13" s="23" t="s">
        <v>64</v>
      </c>
      <c r="B13" s="15"/>
      <c r="C13" s="15"/>
    </row>
    <row r="14" spans="1:3" ht="22.8" x14ac:dyDescent="0.3">
      <c r="A14" s="27" t="s">
        <v>65</v>
      </c>
      <c r="B14" s="15">
        <v>257442822.41572002</v>
      </c>
      <c r="C14" s="15">
        <v>242233341</v>
      </c>
    </row>
    <row r="15" spans="1:3" x14ac:dyDescent="0.3">
      <c r="A15" s="27" t="s">
        <v>66</v>
      </c>
      <c r="B15" s="15">
        <v>29197281.805999998</v>
      </c>
      <c r="C15" s="15">
        <v>88096446</v>
      </c>
    </row>
    <row r="16" spans="1:3" x14ac:dyDescent="0.3">
      <c r="A16" s="17" t="s">
        <v>67</v>
      </c>
      <c r="B16" s="15">
        <v>964016.51549999998</v>
      </c>
      <c r="C16" s="15">
        <v>453509</v>
      </c>
    </row>
    <row r="17" spans="1:3" x14ac:dyDescent="0.3">
      <c r="A17" s="17" t="s">
        <v>68</v>
      </c>
      <c r="B17" s="15">
        <v>0</v>
      </c>
      <c r="C17" s="15">
        <v>836132</v>
      </c>
    </row>
    <row r="18" spans="1:3" x14ac:dyDescent="0.3">
      <c r="A18" s="17" t="s">
        <v>69</v>
      </c>
      <c r="B18" s="15">
        <v>9424409.6351600029</v>
      </c>
      <c r="C18" s="15">
        <v>7602778</v>
      </c>
    </row>
    <row r="19" spans="1:3" x14ac:dyDescent="0.3">
      <c r="A19" s="17" t="s">
        <v>70</v>
      </c>
      <c r="B19" s="15">
        <v>1643870.8508600006</v>
      </c>
      <c r="C19" s="15">
        <v>1604829</v>
      </c>
    </row>
    <row r="20" spans="1:3" x14ac:dyDescent="0.3">
      <c r="A20" s="17" t="s">
        <v>71</v>
      </c>
      <c r="B20" s="15">
        <v>6491573.0996699985</v>
      </c>
      <c r="C20" s="15">
        <v>4554899</v>
      </c>
    </row>
    <row r="21" spans="1:3" ht="2.4" customHeight="1" thickBot="1" x14ac:dyDescent="0.35">
      <c r="A21" s="28"/>
      <c r="B21" s="16"/>
      <c r="C21" s="16"/>
    </row>
    <row r="22" spans="1:3" ht="2.4" customHeight="1" x14ac:dyDescent="0.3">
      <c r="A22" s="17"/>
      <c r="B22" s="15"/>
      <c r="C22" s="15"/>
    </row>
    <row r="23" spans="1:3" x14ac:dyDescent="0.3">
      <c r="A23" s="34" t="s">
        <v>72</v>
      </c>
      <c r="B23" s="10">
        <f>SUM(B7:B20)</f>
        <v>1332565666.7432902</v>
      </c>
      <c r="C23" s="10">
        <v>1002471946</v>
      </c>
    </row>
    <row r="24" spans="1:3" ht="15" thickBot="1" x14ac:dyDescent="0.35">
      <c r="A24" s="31"/>
      <c r="B24" s="32"/>
      <c r="C24" s="32"/>
    </row>
    <row r="25" spans="1:3" ht="2.4" customHeight="1" x14ac:dyDescent="0.3">
      <c r="A25" s="50"/>
      <c r="B25" s="15"/>
      <c r="C25" s="51"/>
    </row>
    <row r="26" spans="1:3" x14ac:dyDescent="0.3">
      <c r="A26" s="34" t="s">
        <v>73</v>
      </c>
      <c r="B26" s="15"/>
      <c r="C26" s="51"/>
    </row>
    <row r="27" spans="1:3" ht="22.8" x14ac:dyDescent="0.3">
      <c r="A27" s="27" t="s">
        <v>74</v>
      </c>
      <c r="B27" s="15">
        <v>25905.530130000003</v>
      </c>
      <c r="C27" s="15">
        <v>81578</v>
      </c>
    </row>
    <row r="28" spans="1:3" x14ac:dyDescent="0.3">
      <c r="A28" s="17" t="s">
        <v>75</v>
      </c>
      <c r="B28" s="15">
        <v>35426265.695519999</v>
      </c>
      <c r="C28" s="15">
        <v>6364242</v>
      </c>
    </row>
    <row r="29" spans="1:3" x14ac:dyDescent="0.3">
      <c r="A29" s="17" t="s">
        <v>76</v>
      </c>
      <c r="B29" s="15">
        <v>993299935.93422031</v>
      </c>
      <c r="C29" s="15">
        <v>801409862</v>
      </c>
    </row>
    <row r="30" spans="1:3" x14ac:dyDescent="0.3">
      <c r="A30" s="17" t="s">
        <v>77</v>
      </c>
      <c r="B30" s="15">
        <v>114289724.52500999</v>
      </c>
      <c r="C30" s="15">
        <v>32808452</v>
      </c>
    </row>
    <row r="31" spans="1:3" x14ac:dyDescent="0.3">
      <c r="A31" s="17" t="s">
        <v>78</v>
      </c>
      <c r="B31" s="15">
        <v>339040.91743000009</v>
      </c>
      <c r="C31" s="15">
        <v>1210044</v>
      </c>
    </row>
    <row r="32" spans="1:3" x14ac:dyDescent="0.3">
      <c r="A32" s="17" t="s">
        <v>79</v>
      </c>
      <c r="B32" s="15">
        <v>23776889.928609997</v>
      </c>
      <c r="C32" s="15">
        <v>22986531</v>
      </c>
    </row>
    <row r="33" spans="1:3" ht="2.4" customHeight="1" thickBot="1" x14ac:dyDescent="0.35">
      <c r="A33" s="28"/>
      <c r="B33" s="16"/>
      <c r="C33" s="16"/>
    </row>
    <row r="34" spans="1:3" ht="2.4" customHeight="1" x14ac:dyDescent="0.3">
      <c r="A34" s="17"/>
      <c r="B34" s="15"/>
      <c r="C34" s="15"/>
    </row>
    <row r="35" spans="1:3" x14ac:dyDescent="0.3">
      <c r="A35" s="34" t="s">
        <v>80</v>
      </c>
      <c r="B35" s="10">
        <f>SUM(B27:B32)</f>
        <v>1167157762.5309203</v>
      </c>
      <c r="C35" s="10">
        <v>864860709</v>
      </c>
    </row>
    <row r="36" spans="1:3" ht="15" thickBot="1" x14ac:dyDescent="0.35">
      <c r="A36" s="31"/>
      <c r="B36" s="32"/>
      <c r="C36" s="32"/>
    </row>
    <row r="37" spans="1:3" ht="2.4" customHeight="1" x14ac:dyDescent="0.3">
      <c r="A37" s="50"/>
      <c r="B37" s="15"/>
      <c r="C37" s="51"/>
    </row>
    <row r="38" spans="1:3" x14ac:dyDescent="0.3">
      <c r="A38" s="34" t="s">
        <v>81</v>
      </c>
      <c r="B38" s="15"/>
      <c r="C38" s="51"/>
    </row>
    <row r="39" spans="1:3" x14ac:dyDescent="0.3">
      <c r="A39" s="17" t="s">
        <v>2</v>
      </c>
      <c r="B39" s="15">
        <v>7050000</v>
      </c>
      <c r="C39" s="15">
        <v>7050000</v>
      </c>
    </row>
    <row r="40" spans="1:3" x14ac:dyDescent="0.3">
      <c r="A40" s="17" t="s">
        <v>82</v>
      </c>
      <c r="B40" s="15">
        <v>220972.88709999999</v>
      </c>
      <c r="C40" s="15">
        <v>220973</v>
      </c>
    </row>
    <row r="41" spans="1:3" ht="22.8" x14ac:dyDescent="0.3">
      <c r="A41" s="27" t="s">
        <v>83</v>
      </c>
      <c r="B41" s="15">
        <v>-1364292.9405600003</v>
      </c>
      <c r="C41" s="15">
        <v>-4099021</v>
      </c>
    </row>
    <row r="42" spans="1:3" x14ac:dyDescent="0.3">
      <c r="A42" s="17" t="s">
        <v>84</v>
      </c>
      <c r="B42" s="15">
        <v>159501224.26583001</v>
      </c>
      <c r="C42" s="15">
        <v>134439285</v>
      </c>
    </row>
    <row r="43" spans="1:3" ht="2.4" customHeight="1" thickBot="1" x14ac:dyDescent="0.35">
      <c r="A43" s="28"/>
      <c r="B43" s="16"/>
      <c r="C43" s="16"/>
    </row>
    <row r="44" spans="1:3" ht="2.4" customHeight="1" x14ac:dyDescent="0.3">
      <c r="A44" s="17"/>
      <c r="B44" s="15"/>
      <c r="C44" s="15"/>
    </row>
    <row r="45" spans="1:3" x14ac:dyDescent="0.3">
      <c r="A45" s="34" t="s">
        <v>85</v>
      </c>
      <c r="B45" s="10">
        <f>SUM(B39:B42)</f>
        <v>165407904.21237001</v>
      </c>
      <c r="C45" s="10">
        <v>137611237</v>
      </c>
    </row>
    <row r="46" spans="1:3" ht="15" thickBot="1" x14ac:dyDescent="0.35">
      <c r="A46" s="31"/>
      <c r="B46" s="32"/>
      <c r="C46" s="32"/>
    </row>
    <row r="47" spans="1:3" ht="2.4" customHeight="1" x14ac:dyDescent="0.3">
      <c r="A47" s="34"/>
      <c r="B47" s="10"/>
      <c r="C47" s="10"/>
    </row>
    <row r="48" spans="1:3" x14ac:dyDescent="0.3">
      <c r="A48" s="34" t="s">
        <v>86</v>
      </c>
      <c r="B48" s="10">
        <f>B35+B45</f>
        <v>1332565666.7432902</v>
      </c>
      <c r="C48" s="10">
        <v>1002471946</v>
      </c>
    </row>
    <row r="49" spans="1:3" ht="2.4" customHeight="1" thickBot="1" x14ac:dyDescent="0.35">
      <c r="A49" s="35"/>
      <c r="B49" s="36"/>
      <c r="C49" s="36"/>
    </row>
    <row r="50" spans="1:3" ht="15" thickTop="1" x14ac:dyDescent="0.3"/>
    <row r="51" spans="1:3" x14ac:dyDescent="0.3">
      <c r="A51" s="17" t="s">
        <v>108</v>
      </c>
      <c r="B51" s="18"/>
      <c r="C51" s="18" t="s">
        <v>50</v>
      </c>
    </row>
    <row r="52" spans="1:3" x14ac:dyDescent="0.3">
      <c r="A52" s="17"/>
      <c r="B52" s="18"/>
      <c r="C52" s="18"/>
    </row>
    <row r="53" spans="1:3" x14ac:dyDescent="0.3">
      <c r="A53" s="17" t="s">
        <v>12</v>
      </c>
      <c r="B53" s="18"/>
      <c r="C53" s="18" t="s">
        <v>87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62"/>
  <sheetViews>
    <sheetView topLeftCell="A19" zoomScaleNormal="100" workbookViewId="0">
      <selection activeCell="A2" sqref="A2"/>
    </sheetView>
  </sheetViews>
  <sheetFormatPr defaultColWidth="9.109375" defaultRowHeight="15" customHeight="1" x14ac:dyDescent="0.3"/>
  <cols>
    <col min="1" max="1" width="52.109375" style="58" customWidth="1"/>
    <col min="2" max="3" width="16.5546875" style="52" bestFit="1" customWidth="1"/>
    <col min="4" max="4" width="9.109375" style="52" customWidth="1"/>
    <col min="5" max="16384" width="9.109375" style="52"/>
  </cols>
  <sheetData>
    <row r="1" spans="1:3" ht="15" customHeight="1" x14ac:dyDescent="0.3">
      <c r="A1" s="1" t="s">
        <v>0</v>
      </c>
    </row>
    <row r="2" spans="1:3" ht="15" customHeight="1" x14ac:dyDescent="0.3">
      <c r="A2" s="1" t="s">
        <v>124</v>
      </c>
    </row>
    <row r="4" spans="1:3" ht="15" customHeight="1" thickBot="1" x14ac:dyDescent="0.35">
      <c r="A4" s="21" t="s">
        <v>1</v>
      </c>
      <c r="B4" s="22" t="s">
        <v>121</v>
      </c>
      <c r="C4" s="22" t="s">
        <v>11</v>
      </c>
    </row>
    <row r="5" spans="1:3" ht="15" customHeight="1" x14ac:dyDescent="0.3">
      <c r="A5" s="23"/>
      <c r="B5" s="7"/>
      <c r="C5" s="7"/>
    </row>
    <row r="6" spans="1:3" ht="22.8" x14ac:dyDescent="0.3">
      <c r="A6" s="27" t="s">
        <v>88</v>
      </c>
      <c r="B6" s="53">
        <v>136558403.47882998</v>
      </c>
      <c r="C6" s="53">
        <v>107264007</v>
      </c>
    </row>
    <row r="7" spans="1:3" ht="15" customHeight="1" x14ac:dyDescent="0.3">
      <c r="A7" s="17" t="s">
        <v>89</v>
      </c>
      <c r="B7" s="53">
        <v>-79233553.91534999</v>
      </c>
      <c r="C7" s="53">
        <v>-50995857</v>
      </c>
    </row>
    <row r="8" spans="1:3" ht="2.4" customHeight="1" thickBot="1" x14ac:dyDescent="0.35">
      <c r="A8" s="28"/>
      <c r="B8" s="54"/>
      <c r="C8" s="54"/>
    </row>
    <row r="9" spans="1:3" ht="2.4" customHeight="1" x14ac:dyDescent="0.3">
      <c r="A9" s="17"/>
      <c r="B9" s="53"/>
      <c r="C9" s="53"/>
    </row>
    <row r="10" spans="1:3" ht="15" customHeight="1" x14ac:dyDescent="0.3">
      <c r="A10" s="34" t="s">
        <v>90</v>
      </c>
      <c r="B10" s="55">
        <f>B6+B7</f>
        <v>57324849.56347999</v>
      </c>
      <c r="C10" s="55">
        <v>56268150</v>
      </c>
    </row>
    <row r="11" spans="1:3" ht="15" customHeight="1" x14ac:dyDescent="0.3">
      <c r="A11" s="17" t="s">
        <v>91</v>
      </c>
      <c r="B11" s="53">
        <v>-4156126.9446599926</v>
      </c>
      <c r="C11" s="53">
        <v>-6975646</v>
      </c>
    </row>
    <row r="12" spans="1:3" ht="2.4" customHeight="1" thickBot="1" x14ac:dyDescent="0.35">
      <c r="A12" s="28"/>
      <c r="B12" s="54"/>
      <c r="C12" s="54"/>
    </row>
    <row r="13" spans="1:3" ht="2.4" customHeight="1" x14ac:dyDescent="0.3">
      <c r="A13" s="17"/>
      <c r="B13" s="53"/>
      <c r="C13" s="53"/>
    </row>
    <row r="14" spans="1:3" ht="15" customHeight="1" x14ac:dyDescent="0.3">
      <c r="A14" s="34" t="s">
        <v>92</v>
      </c>
      <c r="B14" s="55">
        <f>B10+B11</f>
        <v>53168722.618819997</v>
      </c>
      <c r="C14" s="55">
        <v>49292504</v>
      </c>
    </row>
    <row r="15" spans="1:3" ht="2.4" customHeight="1" thickBot="1" x14ac:dyDescent="0.35">
      <c r="A15" s="31"/>
      <c r="B15" s="56"/>
      <c r="C15" s="56"/>
    </row>
    <row r="16" spans="1:3" ht="15" customHeight="1" x14ac:dyDescent="0.3">
      <c r="A16" s="34"/>
      <c r="B16" s="55"/>
      <c r="C16" s="55"/>
    </row>
    <row r="17" spans="1:3" ht="15" customHeight="1" x14ac:dyDescent="0.3">
      <c r="A17" s="17" t="s">
        <v>93</v>
      </c>
      <c r="B17" s="53">
        <v>6572494.9176899996</v>
      </c>
      <c r="C17" s="53">
        <v>4980948</v>
      </c>
    </row>
    <row r="18" spans="1:3" ht="15" customHeight="1" x14ac:dyDescent="0.3">
      <c r="A18" s="17" t="s">
        <v>94</v>
      </c>
      <c r="B18" s="53">
        <v>-5534475.7978400001</v>
      </c>
      <c r="C18" s="53">
        <v>-4232509</v>
      </c>
    </row>
    <row r="19" spans="1:3" ht="2.4" customHeight="1" thickBot="1" x14ac:dyDescent="0.35">
      <c r="A19" s="28"/>
      <c r="B19" s="54"/>
      <c r="C19" s="54"/>
    </row>
    <row r="20" spans="1:3" ht="2.4" customHeight="1" x14ac:dyDescent="0.3">
      <c r="A20" s="17"/>
      <c r="B20" s="53"/>
      <c r="C20" s="53"/>
    </row>
    <row r="21" spans="1:3" ht="15" customHeight="1" x14ac:dyDescent="0.3">
      <c r="A21" s="34" t="s">
        <v>95</v>
      </c>
      <c r="B21" s="55">
        <f>B17+B18</f>
        <v>1038019.1198499994</v>
      </c>
      <c r="C21" s="55">
        <v>748439</v>
      </c>
    </row>
    <row r="22" spans="1:3" ht="2.4" customHeight="1" thickBot="1" x14ac:dyDescent="0.35">
      <c r="A22" s="31"/>
      <c r="B22" s="56"/>
      <c r="C22" s="56"/>
    </row>
    <row r="23" spans="1:3" ht="15" customHeight="1" x14ac:dyDescent="0.3">
      <c r="A23" s="34"/>
      <c r="B23" s="55"/>
      <c r="C23" s="55"/>
    </row>
    <row r="24" spans="1:3" ht="34.200000000000003" x14ac:dyDescent="0.3">
      <c r="A24" s="27" t="s">
        <v>96</v>
      </c>
      <c r="B24" s="53">
        <v>1827332.1097400002</v>
      </c>
      <c r="C24" s="53">
        <v>-496306</v>
      </c>
    </row>
    <row r="25" spans="1:3" ht="34.200000000000003" x14ac:dyDescent="0.3">
      <c r="A25" s="27" t="s">
        <v>97</v>
      </c>
      <c r="B25" s="53">
        <v>1210673.9267500001</v>
      </c>
      <c r="C25" s="53">
        <v>912121</v>
      </c>
    </row>
    <row r="26" spans="1:3" ht="15" customHeight="1" x14ac:dyDescent="0.3">
      <c r="A26" s="17" t="s">
        <v>98</v>
      </c>
      <c r="B26" s="53">
        <v>3665286.9793600007</v>
      </c>
      <c r="C26" s="53">
        <v>7651965</v>
      </c>
    </row>
    <row r="27" spans="1:3" ht="15" customHeight="1" x14ac:dyDescent="0.3">
      <c r="A27" s="17" t="s">
        <v>25</v>
      </c>
      <c r="B27" s="53">
        <v>917733.97201999999</v>
      </c>
      <c r="C27" s="53">
        <v>340569</v>
      </c>
    </row>
    <row r="28" spans="1:3" ht="2.4" customHeight="1" thickBot="1" x14ac:dyDescent="0.35">
      <c r="A28" s="28"/>
      <c r="B28" s="54"/>
      <c r="C28" s="54"/>
    </row>
    <row r="29" spans="1:3" ht="2.4" customHeight="1" x14ac:dyDescent="0.3">
      <c r="A29" s="17"/>
      <c r="B29" s="53"/>
      <c r="C29" s="53"/>
    </row>
    <row r="30" spans="1:3" ht="15" customHeight="1" x14ac:dyDescent="0.3">
      <c r="A30" s="34" t="s">
        <v>99</v>
      </c>
      <c r="B30" s="55">
        <f>SUM(B24:B27)</f>
        <v>7621026.9878700012</v>
      </c>
      <c r="C30" s="55">
        <v>8408349</v>
      </c>
    </row>
    <row r="31" spans="1:3" ht="2.4" customHeight="1" thickBot="1" x14ac:dyDescent="0.35">
      <c r="A31" s="31"/>
      <c r="B31" s="56"/>
      <c r="C31" s="56"/>
    </row>
    <row r="32" spans="1:3" ht="15" customHeight="1" x14ac:dyDescent="0.3">
      <c r="A32" s="57"/>
      <c r="B32" s="53"/>
      <c r="C32" s="53"/>
    </row>
    <row r="33" spans="1:3" ht="15" customHeight="1" x14ac:dyDescent="0.3">
      <c r="A33" s="17" t="s">
        <v>100</v>
      </c>
      <c r="B33" s="53">
        <v>-14548767.542790001</v>
      </c>
      <c r="C33" s="53">
        <v>-17396066</v>
      </c>
    </row>
    <row r="34" spans="1:3" ht="15" customHeight="1" x14ac:dyDescent="0.3">
      <c r="A34" s="17" t="s">
        <v>101</v>
      </c>
      <c r="B34" s="53">
        <v>909428.6651199999</v>
      </c>
      <c r="C34" s="53">
        <v>2171584</v>
      </c>
    </row>
    <row r="35" spans="1:3" ht="2.4" customHeight="1" thickBot="1" x14ac:dyDescent="0.35">
      <c r="A35" s="28"/>
      <c r="B35" s="54"/>
      <c r="C35" s="54"/>
    </row>
    <row r="36" spans="1:3" ht="2.4" customHeight="1" x14ac:dyDescent="0.3">
      <c r="A36" s="17"/>
      <c r="B36" s="53"/>
      <c r="C36" s="53"/>
    </row>
    <row r="37" spans="1:3" ht="15" customHeight="1" x14ac:dyDescent="0.3">
      <c r="A37" s="34" t="s">
        <v>102</v>
      </c>
      <c r="B37" s="55">
        <f>B33+B34</f>
        <v>-13639338.877670001</v>
      </c>
      <c r="C37" s="55">
        <v>-15224482</v>
      </c>
    </row>
    <row r="38" spans="1:3" ht="2.4" customHeight="1" thickBot="1" x14ac:dyDescent="0.35">
      <c r="A38" s="31"/>
      <c r="B38" s="56"/>
      <c r="C38" s="56"/>
    </row>
    <row r="39" spans="1:3" ht="15" customHeight="1" x14ac:dyDescent="0.3">
      <c r="A39" s="57"/>
      <c r="B39" s="53"/>
      <c r="C39" s="53"/>
    </row>
    <row r="40" spans="1:3" ht="15" customHeight="1" x14ac:dyDescent="0.3">
      <c r="A40" s="34" t="s">
        <v>103</v>
      </c>
      <c r="B40" s="55">
        <f>B14+B21+B30+B37</f>
        <v>48188429.848869994</v>
      </c>
      <c r="C40" s="55">
        <v>43224810</v>
      </c>
    </row>
    <row r="41" spans="1:3" ht="15" customHeight="1" x14ac:dyDescent="0.3">
      <c r="A41" s="17" t="s">
        <v>104</v>
      </c>
      <c r="B41" s="53">
        <v>-8184643.1000600001</v>
      </c>
      <c r="C41" s="53">
        <v>-4116612</v>
      </c>
    </row>
    <row r="42" spans="1:3" ht="2.4" customHeight="1" thickBot="1" x14ac:dyDescent="0.35">
      <c r="A42" s="28"/>
      <c r="B42" s="54"/>
      <c r="C42" s="54"/>
    </row>
    <row r="43" spans="1:3" ht="2.4" customHeight="1" x14ac:dyDescent="0.3">
      <c r="A43" s="17"/>
      <c r="B43" s="53"/>
      <c r="C43" s="53"/>
    </row>
    <row r="44" spans="1:3" ht="15" customHeight="1" x14ac:dyDescent="0.3">
      <c r="A44" s="34" t="s">
        <v>8</v>
      </c>
      <c r="B44" s="55">
        <f>B40+B41</f>
        <v>40003786.748809993</v>
      </c>
      <c r="C44" s="55">
        <v>39108198</v>
      </c>
    </row>
    <row r="45" spans="1:3" ht="2.4" customHeight="1" thickBot="1" x14ac:dyDescent="0.35">
      <c r="A45" s="31"/>
      <c r="B45" s="56"/>
      <c r="C45" s="56"/>
    </row>
    <row r="47" spans="1:3" ht="15" customHeight="1" x14ac:dyDescent="0.3">
      <c r="A47" s="34" t="s">
        <v>109</v>
      </c>
      <c r="B47" s="53"/>
      <c r="C47" s="53"/>
    </row>
    <row r="48" spans="1:3" ht="22.8" x14ac:dyDescent="0.3">
      <c r="A48" s="27" t="s">
        <v>105</v>
      </c>
      <c r="B48" s="53"/>
      <c r="C48" s="53"/>
    </row>
    <row r="49" spans="1:3" ht="34.200000000000003" x14ac:dyDescent="0.3">
      <c r="A49" s="27" t="s">
        <v>119</v>
      </c>
      <c r="B49" s="53">
        <v>3887266</v>
      </c>
      <c r="C49" s="53">
        <v>-1559738</v>
      </c>
    </row>
    <row r="50" spans="1:3" ht="14.4" x14ac:dyDescent="0.3">
      <c r="A50" s="27" t="s">
        <v>5</v>
      </c>
      <c r="B50" s="53">
        <v>58136</v>
      </c>
      <c r="C50" s="53">
        <v>0</v>
      </c>
    </row>
    <row r="51" spans="1:3" ht="45.6" x14ac:dyDescent="0.3">
      <c r="A51" s="27" t="s">
        <v>106</v>
      </c>
      <c r="B51" s="53">
        <v>-1210674</v>
      </c>
      <c r="C51" s="53">
        <v>-912121</v>
      </c>
    </row>
    <row r="52" spans="1:3" ht="2.4" customHeight="1" thickBot="1" x14ac:dyDescent="0.35">
      <c r="A52" s="28"/>
      <c r="B52" s="54"/>
      <c r="C52" s="54"/>
    </row>
    <row r="53" spans="1:3" ht="2.4" customHeight="1" x14ac:dyDescent="0.3">
      <c r="A53" s="17"/>
      <c r="B53" s="53"/>
      <c r="C53" s="53"/>
    </row>
    <row r="54" spans="1:3" ht="15" customHeight="1" x14ac:dyDescent="0.3">
      <c r="A54" s="34" t="s">
        <v>122</v>
      </c>
      <c r="B54" s="55">
        <f>SUM(B49:B53)</f>
        <v>2734728</v>
      </c>
      <c r="C54" s="55">
        <v>-2471859</v>
      </c>
    </row>
    <row r="55" spans="1:3" ht="2.4" customHeight="1" thickBot="1" x14ac:dyDescent="0.35">
      <c r="A55" s="31"/>
      <c r="B55" s="56"/>
      <c r="C55" s="56"/>
    </row>
    <row r="56" spans="1:3" ht="2.4" customHeight="1" x14ac:dyDescent="0.3">
      <c r="A56" s="34"/>
      <c r="B56" s="55"/>
      <c r="C56" s="55"/>
    </row>
    <row r="57" spans="1:3" ht="15" customHeight="1" x14ac:dyDescent="0.3">
      <c r="A57" s="34" t="s">
        <v>107</v>
      </c>
      <c r="B57" s="55">
        <f>B44+B54</f>
        <v>42738514.748809993</v>
      </c>
      <c r="C57" s="55">
        <v>36636339</v>
      </c>
    </row>
    <row r="58" spans="1:3" ht="2.4" customHeight="1" thickBot="1" x14ac:dyDescent="0.35">
      <c r="A58" s="31"/>
      <c r="B58" s="56"/>
      <c r="C58" s="56"/>
    </row>
    <row r="60" spans="1:3" ht="15" customHeight="1" x14ac:dyDescent="0.3">
      <c r="A60" s="17" t="s">
        <v>108</v>
      </c>
      <c r="B60" s="18"/>
      <c r="C60" s="18" t="s">
        <v>50</v>
      </c>
    </row>
    <row r="61" spans="1:3" ht="15" customHeight="1" x14ac:dyDescent="0.3">
      <c r="A61" s="17"/>
      <c r="B61" s="18"/>
      <c r="C61" s="18"/>
    </row>
    <row r="62" spans="1:3" ht="15" customHeight="1" x14ac:dyDescent="0.3">
      <c r="A62" s="17" t="s">
        <v>12</v>
      </c>
      <c r="B62" s="18"/>
      <c r="C62" s="18" t="s">
        <v>87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75"/>
  <sheetViews>
    <sheetView workbookViewId="0">
      <selection activeCell="B65" activeCellId="1" sqref="B13 B65"/>
    </sheetView>
  </sheetViews>
  <sheetFormatPr defaultRowHeight="14.4" x14ac:dyDescent="0.3"/>
  <cols>
    <col min="1" max="1" width="52.109375" customWidth="1"/>
    <col min="2" max="2" width="16.5546875" bestFit="1" customWidth="1"/>
    <col min="3" max="3" width="16.5546875" style="19" bestFit="1" customWidth="1"/>
  </cols>
  <sheetData>
    <row r="1" spans="1:3" x14ac:dyDescent="0.3">
      <c r="A1" s="1" t="s">
        <v>0</v>
      </c>
    </row>
    <row r="2" spans="1:3" x14ac:dyDescent="0.3">
      <c r="A2" s="20" t="s">
        <v>110</v>
      </c>
    </row>
    <row r="4" spans="1:3" ht="15" thickBot="1" x14ac:dyDescent="0.35">
      <c r="A4" s="21" t="s">
        <v>1</v>
      </c>
      <c r="B4" s="59" t="s">
        <v>111</v>
      </c>
      <c r="C4" s="59" t="s">
        <v>112</v>
      </c>
    </row>
    <row r="5" spans="1:3" x14ac:dyDescent="0.3">
      <c r="A5" s="23"/>
      <c r="B5" s="7"/>
      <c r="C5" s="24"/>
    </row>
    <row r="6" spans="1:3" ht="24" x14ac:dyDescent="0.3">
      <c r="A6" s="25" t="s">
        <v>13</v>
      </c>
      <c r="B6" s="7"/>
      <c r="C6" s="24"/>
    </row>
    <row r="7" spans="1:3" x14ac:dyDescent="0.3">
      <c r="A7" s="17" t="s">
        <v>14</v>
      </c>
      <c r="B7" s="15">
        <f>B8+B9+B10+B11</f>
        <v>97398746</v>
      </c>
      <c r="C7" s="15">
        <f>C8+C9+C10+C11</f>
        <v>71629285</v>
      </c>
    </row>
    <row r="8" spans="1:3" ht="22.8" x14ac:dyDescent="0.3">
      <c r="A8" s="27" t="s">
        <v>15</v>
      </c>
      <c r="B8" s="15">
        <v>3759054</v>
      </c>
      <c r="C8" s="26">
        <v>3284582</v>
      </c>
    </row>
    <row r="9" spans="1:3" ht="22.8" x14ac:dyDescent="0.3">
      <c r="A9" s="27" t="s">
        <v>16</v>
      </c>
      <c r="B9" s="15">
        <v>12119674</v>
      </c>
      <c r="C9" s="26">
        <v>8370306</v>
      </c>
    </row>
    <row r="10" spans="1:3" ht="22.8" x14ac:dyDescent="0.3">
      <c r="A10" s="27" t="s">
        <v>17</v>
      </c>
      <c r="B10" s="15">
        <v>5850280</v>
      </c>
      <c r="C10" s="26">
        <v>5029689</v>
      </c>
    </row>
    <row r="11" spans="1:3" x14ac:dyDescent="0.3">
      <c r="A11" s="17" t="s">
        <v>18</v>
      </c>
      <c r="B11" s="15">
        <v>75669738</v>
      </c>
      <c r="C11" s="26">
        <v>54944708</v>
      </c>
    </row>
    <row r="12" spans="1:3" x14ac:dyDescent="0.3">
      <c r="A12" s="17" t="s">
        <v>19</v>
      </c>
      <c r="B12" s="15">
        <f>B13+B14</f>
        <v>-51778683</v>
      </c>
      <c r="C12" s="15">
        <f>C13+C14</f>
        <v>-34385059</v>
      </c>
    </row>
    <row r="13" spans="1:3" x14ac:dyDescent="0.3">
      <c r="A13" s="27" t="s">
        <v>20</v>
      </c>
      <c r="B13" s="15">
        <v>-40954174</v>
      </c>
      <c r="C13" s="26">
        <v>-27676830</v>
      </c>
    </row>
    <row r="14" spans="1:3" x14ac:dyDescent="0.3">
      <c r="A14" s="17" t="s">
        <v>21</v>
      </c>
      <c r="B14" s="15">
        <v>-10824509</v>
      </c>
      <c r="C14" s="26">
        <v>-6708229</v>
      </c>
    </row>
    <row r="15" spans="1:3" x14ac:dyDescent="0.3">
      <c r="A15" s="17" t="s">
        <v>22</v>
      </c>
      <c r="B15" s="15">
        <v>3472256</v>
      </c>
      <c r="C15" s="26">
        <v>3778304</v>
      </c>
    </row>
    <row r="16" spans="1:3" x14ac:dyDescent="0.3">
      <c r="A16" s="17" t="s">
        <v>23</v>
      </c>
      <c r="B16" s="15">
        <v>-3723598</v>
      </c>
      <c r="C16" s="26">
        <v>-3067057</v>
      </c>
    </row>
    <row r="17" spans="1:3" ht="34.200000000000003" x14ac:dyDescent="0.3">
      <c r="A17" s="27" t="s">
        <v>52</v>
      </c>
      <c r="B17" s="15">
        <v>886600</v>
      </c>
      <c r="C17" s="26">
        <v>-332616</v>
      </c>
    </row>
    <row r="18" spans="1:3" x14ac:dyDescent="0.3">
      <c r="A18" s="17" t="s">
        <v>24</v>
      </c>
      <c r="B18" s="15">
        <v>3442355</v>
      </c>
      <c r="C18" s="26">
        <v>5434283</v>
      </c>
    </row>
    <row r="19" spans="1:3" x14ac:dyDescent="0.3">
      <c r="A19" s="17" t="s">
        <v>25</v>
      </c>
      <c r="B19" s="15">
        <v>403652</v>
      </c>
      <c r="C19" s="26">
        <v>114388</v>
      </c>
    </row>
    <row r="20" spans="1:3" x14ac:dyDescent="0.3">
      <c r="A20" s="17" t="s">
        <v>26</v>
      </c>
      <c r="B20" s="15">
        <v>-12259127</v>
      </c>
      <c r="C20" s="26">
        <v>-10880483</v>
      </c>
    </row>
    <row r="21" spans="1:3" x14ac:dyDescent="0.3">
      <c r="A21" s="17" t="s">
        <v>27</v>
      </c>
      <c r="B21" s="15">
        <v>-3542282</v>
      </c>
      <c r="C21" s="26">
        <v>-3079517</v>
      </c>
    </row>
    <row r="22" spans="1:3" ht="2.4" customHeight="1" thickBot="1" x14ac:dyDescent="0.35">
      <c r="A22" s="28"/>
      <c r="B22" s="16"/>
      <c r="C22" s="29"/>
    </row>
    <row r="23" spans="1:3" x14ac:dyDescent="0.3">
      <c r="A23" s="17"/>
      <c r="B23" s="15"/>
      <c r="C23" s="26"/>
    </row>
    <row r="24" spans="1:3" ht="36" x14ac:dyDescent="0.3">
      <c r="A24" s="25" t="s">
        <v>28</v>
      </c>
      <c r="B24" s="10">
        <f>B7+B12+B15+B16+B17+B18+B19+B20+B21</f>
        <v>34299919</v>
      </c>
      <c r="C24" s="10">
        <f>C7+C12+C15+C16+C17+C18+C19+C20+C21</f>
        <v>29211528</v>
      </c>
    </row>
    <row r="25" spans="1:3" ht="2.4" customHeight="1" thickBot="1" x14ac:dyDescent="0.35">
      <c r="A25" s="31"/>
      <c r="B25" s="32"/>
      <c r="C25" s="33"/>
    </row>
    <row r="26" spans="1:3" x14ac:dyDescent="0.3">
      <c r="A26" s="34"/>
      <c r="B26" s="10"/>
      <c r="C26" s="30"/>
    </row>
    <row r="27" spans="1:3" x14ac:dyDescent="0.3">
      <c r="A27" s="34" t="s">
        <v>29</v>
      </c>
      <c r="B27" s="15"/>
      <c r="C27" s="26"/>
    </row>
    <row r="28" spans="1:3" ht="22.8" x14ac:dyDescent="0.3">
      <c r="A28" s="27" t="s">
        <v>113</v>
      </c>
      <c r="B28" s="15">
        <v>-40554201</v>
      </c>
      <c r="C28" s="26">
        <v>905938</v>
      </c>
    </row>
    <row r="29" spans="1:3" x14ac:dyDescent="0.3">
      <c r="A29" s="17" t="s">
        <v>114</v>
      </c>
      <c r="B29" s="15">
        <v>-9325962</v>
      </c>
      <c r="C29" s="26">
        <v>-8700382</v>
      </c>
    </row>
    <row r="30" spans="1:3" ht="22.8" x14ac:dyDescent="0.3">
      <c r="A30" s="27" t="s">
        <v>115</v>
      </c>
      <c r="B30" s="15">
        <v>20328</v>
      </c>
      <c r="C30" s="26">
        <v>6067</v>
      </c>
    </row>
    <row r="31" spans="1:3" x14ac:dyDescent="0.3">
      <c r="A31" s="17" t="s">
        <v>30</v>
      </c>
      <c r="B31" s="15">
        <v>-149363420</v>
      </c>
      <c r="C31" s="26">
        <v>-85267893</v>
      </c>
    </row>
    <row r="32" spans="1:3" x14ac:dyDescent="0.3">
      <c r="A32" s="17" t="s">
        <v>116</v>
      </c>
      <c r="B32" s="15">
        <v>-1381309</v>
      </c>
      <c r="C32" s="26">
        <v>-90636</v>
      </c>
    </row>
    <row r="33" spans="1:3" x14ac:dyDescent="0.3">
      <c r="A33" s="17" t="s">
        <v>31</v>
      </c>
      <c r="B33" s="15">
        <v>-1429630</v>
      </c>
      <c r="C33" s="26">
        <v>-2662196</v>
      </c>
    </row>
    <row r="34" spans="1:3" x14ac:dyDescent="0.3">
      <c r="A34" s="17" t="s">
        <v>32</v>
      </c>
      <c r="B34" s="15">
        <v>18067985</v>
      </c>
      <c r="C34" s="26">
        <v>11998168</v>
      </c>
    </row>
    <row r="35" spans="1:3" ht="22.8" x14ac:dyDescent="0.3">
      <c r="A35" s="27" t="s">
        <v>53</v>
      </c>
      <c r="B35" s="15">
        <v>65439637</v>
      </c>
      <c r="C35" s="26">
        <v>100357938</v>
      </c>
    </row>
    <row r="36" spans="1:3" ht="22.8" x14ac:dyDescent="0.3">
      <c r="A36" s="27" t="s">
        <v>117</v>
      </c>
      <c r="B36" s="15">
        <v>96671236</v>
      </c>
      <c r="C36" s="26">
        <v>-32108401</v>
      </c>
    </row>
    <row r="37" spans="1:3" x14ac:dyDescent="0.3">
      <c r="A37" s="17" t="s">
        <v>33</v>
      </c>
      <c r="B37" s="15">
        <v>2176431</v>
      </c>
      <c r="C37" s="26">
        <v>3181366</v>
      </c>
    </row>
    <row r="38" spans="1:3" ht="34.200000000000003" x14ac:dyDescent="0.3">
      <c r="A38" s="27" t="s">
        <v>118</v>
      </c>
      <c r="B38" s="15">
        <v>-74172</v>
      </c>
      <c r="C38" s="26">
        <v>-6407</v>
      </c>
    </row>
    <row r="39" spans="1:3" ht="2.4" customHeight="1" thickBot="1" x14ac:dyDescent="0.35">
      <c r="A39" s="28"/>
      <c r="B39" s="16"/>
      <c r="C39" s="29"/>
    </row>
    <row r="40" spans="1:3" x14ac:dyDescent="0.3">
      <c r="A40" s="17"/>
      <c r="B40" s="15"/>
      <c r="C40" s="26"/>
    </row>
    <row r="41" spans="1:3" ht="24" x14ac:dyDescent="0.3">
      <c r="A41" s="25" t="s">
        <v>34</v>
      </c>
      <c r="B41" s="10">
        <f>B24+B28+B29+B30+B31+B32+B33+B34+B35+B36+B37+B38</f>
        <v>14546842</v>
      </c>
      <c r="C41" s="10">
        <f>C24+C28+C29+C30+C31+C32+C33+C34+C35+C36+C37+C38</f>
        <v>16825090</v>
      </c>
    </row>
    <row r="42" spans="1:3" ht="2.4" customHeight="1" thickBot="1" x14ac:dyDescent="0.35">
      <c r="A42" s="28"/>
      <c r="B42" s="16"/>
      <c r="C42" s="29"/>
    </row>
    <row r="43" spans="1:3" x14ac:dyDescent="0.3">
      <c r="A43" s="17"/>
      <c r="B43" s="15"/>
      <c r="C43" s="26"/>
    </row>
    <row r="44" spans="1:3" ht="24" x14ac:dyDescent="0.3">
      <c r="A44" s="25" t="s">
        <v>35</v>
      </c>
      <c r="B44" s="10"/>
      <c r="C44" s="30"/>
    </row>
    <row r="45" spans="1:3" ht="22.8" x14ac:dyDescent="0.3">
      <c r="A45" s="27" t="s">
        <v>36</v>
      </c>
      <c r="B45" s="15">
        <v>130194903</v>
      </c>
      <c r="C45" s="26">
        <v>142099007</v>
      </c>
    </row>
    <row r="46" spans="1:3" ht="22.8" x14ac:dyDescent="0.3">
      <c r="A46" s="27" t="s">
        <v>37</v>
      </c>
      <c r="B46" s="15">
        <v>-158510778</v>
      </c>
      <c r="C46" s="26">
        <v>-173136559</v>
      </c>
    </row>
    <row r="47" spans="1:3" x14ac:dyDescent="0.3">
      <c r="A47" s="17" t="s">
        <v>38</v>
      </c>
      <c r="B47" s="15">
        <v>-1514335</v>
      </c>
      <c r="C47" s="26">
        <v>-709395</v>
      </c>
    </row>
    <row r="48" spans="1:3" x14ac:dyDescent="0.3">
      <c r="A48" s="17" t="s">
        <v>39</v>
      </c>
      <c r="B48" s="15">
        <v>327</v>
      </c>
      <c r="C48" s="26">
        <v>63666</v>
      </c>
    </row>
    <row r="49" spans="1:3" x14ac:dyDescent="0.3">
      <c r="A49" s="17" t="s">
        <v>40</v>
      </c>
      <c r="B49" s="15">
        <v>-372719</v>
      </c>
      <c r="C49" s="26">
        <v>-191859</v>
      </c>
    </row>
    <row r="50" spans="1:3" ht="22.8" x14ac:dyDescent="0.3">
      <c r="A50" s="27" t="s">
        <v>41</v>
      </c>
      <c r="B50" s="15">
        <v>58045547</v>
      </c>
      <c r="C50" s="26">
        <v>22789300</v>
      </c>
    </row>
    <row r="51" spans="1:3" ht="22.8" x14ac:dyDescent="0.3">
      <c r="A51" s="27" t="s">
        <v>42</v>
      </c>
      <c r="B51" s="15">
        <v>-1295844</v>
      </c>
      <c r="C51" s="26">
        <v>0</v>
      </c>
    </row>
    <row r="52" spans="1:3" ht="2.4" customHeight="1" thickBot="1" x14ac:dyDescent="0.35">
      <c r="A52" s="28"/>
      <c r="B52" s="16"/>
      <c r="C52" s="29"/>
    </row>
    <row r="53" spans="1:3" x14ac:dyDescent="0.3">
      <c r="A53" s="17"/>
      <c r="B53" s="15"/>
      <c r="C53" s="26"/>
    </row>
    <row r="54" spans="1:3" ht="24" x14ac:dyDescent="0.3">
      <c r="A54" s="25" t="s">
        <v>43</v>
      </c>
      <c r="B54" s="10">
        <f>SUM(B45:B51)</f>
        <v>26547101</v>
      </c>
      <c r="C54" s="10">
        <f>SUM(C45:C51)</f>
        <v>-9085840</v>
      </c>
    </row>
    <row r="55" spans="1:3" ht="2.4" customHeight="1" thickBot="1" x14ac:dyDescent="0.35">
      <c r="A55" s="31"/>
      <c r="B55" s="32"/>
      <c r="C55" s="33"/>
    </row>
    <row r="56" spans="1:3" x14ac:dyDescent="0.3">
      <c r="A56" s="34"/>
      <c r="B56" s="10"/>
      <c r="C56" s="30"/>
    </row>
    <row r="57" spans="1:3" x14ac:dyDescent="0.3">
      <c r="A57" s="34" t="s">
        <v>44</v>
      </c>
      <c r="B57" s="10"/>
      <c r="C57" s="30"/>
    </row>
    <row r="58" spans="1:3" x14ac:dyDescent="0.3">
      <c r="A58" s="17" t="s">
        <v>45</v>
      </c>
      <c r="B58" s="15">
        <v>-299384</v>
      </c>
      <c r="C58" s="26">
        <v>-266596</v>
      </c>
    </row>
    <row r="59" spans="1:3" x14ac:dyDescent="0.3">
      <c r="A59" s="17" t="s">
        <v>46</v>
      </c>
      <c r="B59" s="15">
        <v>-15000003</v>
      </c>
      <c r="C59" s="26">
        <v>-17000018</v>
      </c>
    </row>
    <row r="60" spans="1:3" ht="2.4" customHeight="1" thickBot="1" x14ac:dyDescent="0.35">
      <c r="A60" s="28"/>
      <c r="B60" s="16"/>
      <c r="C60" s="29"/>
    </row>
    <row r="61" spans="1:3" x14ac:dyDescent="0.3">
      <c r="A61" s="17"/>
      <c r="B61" s="15"/>
      <c r="C61" s="26"/>
    </row>
    <row r="62" spans="1:3" ht="24" x14ac:dyDescent="0.3">
      <c r="A62" s="25" t="s">
        <v>47</v>
      </c>
      <c r="B62" s="10">
        <f>B58+B59</f>
        <v>-15299387</v>
      </c>
      <c r="C62" s="10">
        <f>C58+C59</f>
        <v>-17266614</v>
      </c>
    </row>
    <row r="63" spans="1:3" ht="2.4" customHeight="1" thickBot="1" x14ac:dyDescent="0.35">
      <c r="A63" s="31"/>
      <c r="B63" s="32"/>
      <c r="C63" s="33"/>
    </row>
    <row r="64" spans="1:3" x14ac:dyDescent="0.3">
      <c r="A64" s="34"/>
      <c r="B64" s="10"/>
      <c r="C64" s="30"/>
    </row>
    <row r="65" spans="1:3" ht="22.8" x14ac:dyDescent="0.3">
      <c r="A65" s="27" t="s">
        <v>48</v>
      </c>
      <c r="B65" s="15">
        <v>-830705.22593784332</v>
      </c>
      <c r="C65" s="26">
        <v>-17997592</v>
      </c>
    </row>
    <row r="66" spans="1:3" ht="2.4" customHeight="1" thickBot="1" x14ac:dyDescent="0.35">
      <c r="A66" s="28"/>
      <c r="B66" s="16"/>
      <c r="C66" s="29"/>
    </row>
    <row r="67" spans="1:3" x14ac:dyDescent="0.3">
      <c r="A67" s="17"/>
      <c r="B67" s="15"/>
      <c r="C67" s="26"/>
    </row>
    <row r="68" spans="1:3" ht="24" x14ac:dyDescent="0.3">
      <c r="A68" s="25" t="s">
        <v>54</v>
      </c>
      <c r="B68" s="10">
        <v>24963850.774062157</v>
      </c>
      <c r="C68" s="30">
        <v>-27524956</v>
      </c>
    </row>
    <row r="69" spans="1:3" x14ac:dyDescent="0.3">
      <c r="A69" s="17" t="s">
        <v>49</v>
      </c>
      <c r="B69" s="15">
        <v>78495327</v>
      </c>
      <c r="C69" s="26">
        <v>121308225</v>
      </c>
    </row>
    <row r="70" spans="1:3" x14ac:dyDescent="0.3">
      <c r="A70" s="34" t="s">
        <v>51</v>
      </c>
      <c r="B70" s="10">
        <v>103459177.77406216</v>
      </c>
      <c r="C70" s="30">
        <v>93783269</v>
      </c>
    </row>
    <row r="71" spans="1:3" ht="2.4" customHeight="1" thickBot="1" x14ac:dyDescent="0.35">
      <c r="A71" s="35"/>
      <c r="B71" s="36"/>
      <c r="C71" s="37"/>
    </row>
    <row r="72" spans="1:3" ht="15" thickTop="1" x14ac:dyDescent="0.3"/>
    <row r="73" spans="1:3" x14ac:dyDescent="0.3">
      <c r="A73" s="17" t="s">
        <v>56</v>
      </c>
      <c r="B73" s="18"/>
      <c r="C73" s="18" t="s">
        <v>50</v>
      </c>
    </row>
    <row r="74" spans="1:3" x14ac:dyDescent="0.3">
      <c r="A74" s="17"/>
      <c r="B74" s="18"/>
      <c r="C74" s="38"/>
    </row>
    <row r="75" spans="1:3" x14ac:dyDescent="0.3">
      <c r="A75" s="17" t="s">
        <v>12</v>
      </c>
      <c r="B75" s="18"/>
      <c r="C75" s="18" t="s">
        <v>87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29"/>
  <sheetViews>
    <sheetView tabSelected="1" workbookViewId="0">
      <selection activeCell="G24" sqref="G24"/>
    </sheetView>
  </sheetViews>
  <sheetFormatPr defaultRowHeight="14.4" x14ac:dyDescent="0.3"/>
  <cols>
    <col min="1" max="1" width="29.44140625" bestFit="1" customWidth="1"/>
    <col min="2" max="6" width="19" customWidth="1"/>
    <col min="7" max="7" width="12" bestFit="1" customWidth="1"/>
  </cols>
  <sheetData>
    <row r="1" spans="1:7" x14ac:dyDescent="0.3">
      <c r="A1" s="1" t="s">
        <v>0</v>
      </c>
    </row>
    <row r="2" spans="1:7" x14ac:dyDescent="0.3">
      <c r="A2" s="1" t="s">
        <v>125</v>
      </c>
    </row>
    <row r="4" spans="1:7" ht="96.6" x14ac:dyDescent="0.3">
      <c r="A4" s="2" t="s">
        <v>1</v>
      </c>
      <c r="B4" s="3" t="s">
        <v>2</v>
      </c>
      <c r="C4" s="4" t="s">
        <v>3</v>
      </c>
      <c r="D4" s="5" t="s">
        <v>4</v>
      </c>
      <c r="E4" s="3" t="s">
        <v>5</v>
      </c>
      <c r="F4" s="3" t="s">
        <v>6</v>
      </c>
      <c r="G4" s="3" t="s">
        <v>7</v>
      </c>
    </row>
    <row r="5" spans="1:7" x14ac:dyDescent="0.3">
      <c r="A5" s="6"/>
      <c r="B5" s="7"/>
      <c r="C5" s="8"/>
      <c r="D5" s="9"/>
      <c r="E5" s="7"/>
      <c r="F5" s="7"/>
      <c r="G5" s="7"/>
    </row>
    <row r="6" spans="1:7" ht="15" customHeight="1" x14ac:dyDescent="0.3">
      <c r="A6" s="6" t="s">
        <v>10</v>
      </c>
      <c r="B6" s="10">
        <v>7050000</v>
      </c>
      <c r="C6" s="10">
        <v>220973</v>
      </c>
      <c r="D6" s="10">
        <v>-1627162</v>
      </c>
      <c r="E6" s="10">
        <v>96058</v>
      </c>
      <c r="F6" s="10">
        <v>112235047</v>
      </c>
      <c r="G6" s="10">
        <v>117974916</v>
      </c>
    </row>
    <row r="7" spans="1:7" ht="2.4" customHeight="1" thickBot="1" x14ac:dyDescent="0.35">
      <c r="A7" s="11"/>
      <c r="B7" s="12"/>
      <c r="C7" s="12"/>
      <c r="D7" s="12"/>
      <c r="E7" s="12"/>
      <c r="F7" s="12"/>
      <c r="G7" s="12"/>
    </row>
    <row r="8" spans="1:7" ht="15" customHeight="1" x14ac:dyDescent="0.3">
      <c r="A8" s="6"/>
      <c r="B8" s="13"/>
      <c r="C8" s="13"/>
      <c r="D8" s="13"/>
      <c r="E8" s="13"/>
      <c r="F8" s="13"/>
      <c r="G8" s="13"/>
    </row>
    <row r="9" spans="1:7" x14ac:dyDescent="0.3">
      <c r="A9" s="48" t="s">
        <v>55</v>
      </c>
      <c r="B9" s="15">
        <v>0</v>
      </c>
      <c r="C9" s="15">
        <v>0</v>
      </c>
      <c r="D9" s="15">
        <v>0</v>
      </c>
      <c r="E9" s="15">
        <v>0</v>
      </c>
      <c r="F9" s="15">
        <v>-17000018</v>
      </c>
      <c r="G9" s="15">
        <v>-17000018</v>
      </c>
    </row>
    <row r="10" spans="1:7" ht="15" customHeight="1" x14ac:dyDescent="0.3">
      <c r="A10" s="14" t="s">
        <v>8</v>
      </c>
      <c r="B10" s="15">
        <v>0</v>
      </c>
      <c r="C10" s="15">
        <v>0</v>
      </c>
      <c r="D10" s="15">
        <v>0</v>
      </c>
      <c r="E10" s="15">
        <v>0</v>
      </c>
      <c r="F10" s="15">
        <v>39108198</v>
      </c>
      <c r="G10" s="15">
        <v>39108198</v>
      </c>
    </row>
    <row r="11" spans="1:7" ht="15" customHeight="1" x14ac:dyDescent="0.3">
      <c r="A11" s="14" t="s">
        <v>123</v>
      </c>
      <c r="B11" s="15">
        <v>0</v>
      </c>
      <c r="C11" s="15">
        <v>0</v>
      </c>
      <c r="D11" s="15">
        <v>0</v>
      </c>
      <c r="E11" s="15">
        <v>0</v>
      </c>
      <c r="F11" s="15">
        <v>0</v>
      </c>
      <c r="G11" s="15">
        <v>0</v>
      </c>
    </row>
    <row r="12" spans="1:7" s="41" customFormat="1" ht="15" customHeight="1" x14ac:dyDescent="0.3">
      <c r="A12" s="39" t="s">
        <v>9</v>
      </c>
      <c r="B12" s="40">
        <v>0</v>
      </c>
      <c r="C12" s="40">
        <v>0</v>
      </c>
      <c r="D12" s="40">
        <v>-2471859</v>
      </c>
      <c r="E12" s="40">
        <v>0</v>
      </c>
      <c r="F12" s="40">
        <v>0</v>
      </c>
      <c r="G12" s="40">
        <v>-2471859</v>
      </c>
    </row>
    <row r="13" spans="1:7" s="41" customFormat="1" ht="2.4" customHeight="1" thickBot="1" x14ac:dyDescent="0.35">
      <c r="A13" s="42"/>
      <c r="B13" s="43"/>
      <c r="C13" s="43"/>
      <c r="D13" s="43"/>
      <c r="E13" s="43"/>
      <c r="F13" s="43"/>
      <c r="G13" s="43"/>
    </row>
    <row r="14" spans="1:7" s="41" customFormat="1" ht="15" customHeight="1" x14ac:dyDescent="0.3">
      <c r="A14" s="39"/>
      <c r="B14" s="40"/>
      <c r="C14" s="40"/>
      <c r="D14" s="40"/>
      <c r="E14" s="40"/>
      <c r="F14" s="40"/>
      <c r="G14" s="40"/>
    </row>
    <row r="15" spans="1:7" s="41" customFormat="1" ht="15" customHeight="1" x14ac:dyDescent="0.3">
      <c r="A15" s="44" t="s">
        <v>11</v>
      </c>
      <c r="B15" s="45">
        <v>7050000</v>
      </c>
      <c r="C15" s="45">
        <v>220973</v>
      </c>
      <c r="D15" s="45">
        <v>-4099021</v>
      </c>
      <c r="E15" s="45">
        <v>96058</v>
      </c>
      <c r="F15" s="45">
        <v>134343227</v>
      </c>
      <c r="G15" s="45">
        <f>SUM(B15:F15)</f>
        <v>137611237</v>
      </c>
    </row>
    <row r="16" spans="1:7" s="41" customFormat="1" ht="2.4" customHeight="1" thickBot="1" x14ac:dyDescent="0.35">
      <c r="A16" s="46"/>
      <c r="B16" s="47"/>
      <c r="C16" s="47"/>
      <c r="D16" s="47"/>
      <c r="E16" s="47"/>
      <c r="F16" s="47"/>
      <c r="G16" s="47"/>
    </row>
    <row r="17" spans="1:7" s="41" customFormat="1" ht="15" customHeight="1" x14ac:dyDescent="0.3">
      <c r="A17" s="44"/>
      <c r="B17" s="45"/>
      <c r="C17" s="45"/>
      <c r="D17" s="45"/>
      <c r="E17" s="45"/>
      <c r="F17" s="45"/>
      <c r="G17" s="45"/>
    </row>
    <row r="18" spans="1:7" s="41" customFormat="1" ht="15" customHeight="1" x14ac:dyDescent="0.3">
      <c r="A18" s="39" t="s">
        <v>55</v>
      </c>
      <c r="B18" s="40">
        <v>0</v>
      </c>
      <c r="C18" s="40">
        <v>0</v>
      </c>
      <c r="D18" s="40">
        <v>0</v>
      </c>
      <c r="E18" s="40">
        <v>0</v>
      </c>
      <c r="F18" s="40">
        <v>-15000003</v>
      </c>
      <c r="G18" s="40">
        <f>SUM(B18:F18)</f>
        <v>-15000003</v>
      </c>
    </row>
    <row r="19" spans="1:7" s="41" customFormat="1" ht="15" customHeight="1" x14ac:dyDescent="0.3">
      <c r="A19" s="39" t="s">
        <v>8</v>
      </c>
      <c r="B19" s="40">
        <v>0</v>
      </c>
      <c r="C19" s="40">
        <v>0</v>
      </c>
      <c r="D19" s="40">
        <v>0</v>
      </c>
      <c r="E19" s="40">
        <v>0</v>
      </c>
      <c r="F19" s="40">
        <v>40003786.748810001</v>
      </c>
      <c r="G19" s="40">
        <f>SUM(B19:F19)</f>
        <v>40003786.748810001</v>
      </c>
    </row>
    <row r="20" spans="1:7" s="41" customFormat="1" ht="15" customHeight="1" x14ac:dyDescent="0.3">
      <c r="A20" s="39" t="s">
        <v>123</v>
      </c>
      <c r="B20" s="40">
        <v>0</v>
      </c>
      <c r="C20" s="40">
        <v>0</v>
      </c>
      <c r="D20" s="40">
        <v>0</v>
      </c>
      <c r="E20" s="40">
        <v>58135.573470000003</v>
      </c>
      <c r="F20" s="40">
        <f>17.86447+1</f>
        <v>18.864470000000001</v>
      </c>
      <c r="G20" s="40">
        <f>SUM(B20:F20)</f>
        <v>58154.437940000003</v>
      </c>
    </row>
    <row r="21" spans="1:7" s="41" customFormat="1" ht="15" customHeight="1" x14ac:dyDescent="0.3">
      <c r="A21" s="39" t="s">
        <v>9</v>
      </c>
      <c r="B21" s="40">
        <v>0</v>
      </c>
      <c r="C21" s="40">
        <v>0</v>
      </c>
      <c r="D21" s="40">
        <v>2734728.1161600002</v>
      </c>
      <c r="E21" s="40">
        <v>1</v>
      </c>
      <c r="F21" s="40">
        <v>0</v>
      </c>
      <c r="G21" s="40">
        <f>SUM(B21:F21)</f>
        <v>2734729.1161600002</v>
      </c>
    </row>
    <row r="22" spans="1:7" s="41" customFormat="1" ht="2.4" customHeight="1" thickBot="1" x14ac:dyDescent="0.35">
      <c r="A22" s="42"/>
      <c r="B22" s="43"/>
      <c r="C22" s="43"/>
      <c r="D22" s="43"/>
      <c r="E22" s="43"/>
      <c r="F22" s="43"/>
      <c r="G22" s="43"/>
    </row>
    <row r="23" spans="1:7" s="41" customFormat="1" ht="15" customHeight="1" x14ac:dyDescent="0.3">
      <c r="A23" s="39"/>
      <c r="B23" s="40"/>
      <c r="C23" s="40"/>
      <c r="D23" s="40"/>
      <c r="E23" s="40"/>
      <c r="F23" s="40"/>
      <c r="G23" s="40"/>
    </row>
    <row r="24" spans="1:7" s="41" customFormat="1" ht="15" customHeight="1" x14ac:dyDescent="0.3">
      <c r="A24" s="44" t="s">
        <v>121</v>
      </c>
      <c r="B24" s="45">
        <f>B15+SUM(B18:B21)</f>
        <v>7050000</v>
      </c>
      <c r="C24" s="45">
        <f t="shared" ref="C24:F24" si="0">C15+SUM(C18:C21)</f>
        <v>220973</v>
      </c>
      <c r="D24" s="45">
        <f t="shared" si="0"/>
        <v>-1364292.8838399998</v>
      </c>
      <c r="E24" s="45">
        <f t="shared" si="0"/>
        <v>154194.57347</v>
      </c>
      <c r="F24" s="45">
        <f t="shared" si="0"/>
        <v>159347029.61328</v>
      </c>
      <c r="G24" s="45">
        <f>SUM(B24:F24)</f>
        <v>165407904.30291</v>
      </c>
    </row>
    <row r="25" spans="1:7" s="41" customFormat="1" ht="2.4" customHeight="1" thickBot="1" x14ac:dyDescent="0.35">
      <c r="A25" s="46"/>
      <c r="B25" s="47"/>
      <c r="C25" s="47"/>
      <c r="D25" s="47"/>
      <c r="E25" s="47"/>
      <c r="F25" s="47"/>
      <c r="G25" s="47"/>
    </row>
    <row r="26" spans="1:7" ht="15" customHeight="1" x14ac:dyDescent="0.3"/>
    <row r="27" spans="1:7" ht="15" customHeight="1" x14ac:dyDescent="0.3">
      <c r="A27" s="17" t="s">
        <v>56</v>
      </c>
      <c r="E27" s="18" t="s">
        <v>50</v>
      </c>
    </row>
    <row r="28" spans="1:7" x14ac:dyDescent="0.3">
      <c r="A28" s="17"/>
      <c r="E28" s="18"/>
    </row>
    <row r="29" spans="1:7" x14ac:dyDescent="0.3">
      <c r="A29" s="17" t="s">
        <v>12</v>
      </c>
      <c r="E29" s="18" t="s">
        <v>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4</vt:i4>
      </vt:variant>
    </vt:vector>
  </HeadingPairs>
  <TitlesOfParts>
    <vt:vector size="8" baseType="lpstr">
      <vt:lpstr>офп</vt:lpstr>
      <vt:lpstr>осд</vt:lpstr>
      <vt:lpstr>оддс</vt:lpstr>
      <vt:lpstr>оик</vt:lpstr>
      <vt:lpstr>оддс!OLE_LINK16</vt:lpstr>
      <vt:lpstr>оддс!OLE_LINK18</vt:lpstr>
      <vt:lpstr>оддс!OLE_LINK23</vt:lpstr>
      <vt:lpstr>оддс!OLE_LINK24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 Александра</dc:creator>
  <cp:lastModifiedBy>Ан Александра</cp:lastModifiedBy>
  <dcterms:created xsi:type="dcterms:W3CDTF">2025-05-30T11:48:49Z</dcterms:created>
  <dcterms:modified xsi:type="dcterms:W3CDTF">2026-01-19T05:55:15Z</dcterms:modified>
</cp:coreProperties>
</file>