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ala11202\FCD\Айсулу\Финансовая отчетность\2026\2 q\"/>
    </mc:Choice>
  </mc:AlternateContent>
  <xr:revisionPtr revIDLastSave="0" documentId="13_ncr:1_{DE6FDE7B-2B8E-47B9-AFD3-7D35F1EE4E8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офп" sheetId="6" r:id="rId1"/>
    <sheet name="осд" sheetId="5" r:id="rId2"/>
    <sheet name="оддс" sheetId="7" r:id="rId3"/>
    <sheet name="оик" sheetId="8" r:id="rId4"/>
  </sheets>
  <definedNames>
    <definedName name="OLE_LINK16" localSheetId="2">оддс!$C$52</definedName>
    <definedName name="OLE_LINK18" localSheetId="2">оддс!$C$63</definedName>
    <definedName name="OLE_LINK23" localSheetId="2">оддс!$C$40</definedName>
    <definedName name="OLE_LINK24" localSheetId="2">оддс!$C$60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7" i="5" l="1"/>
  <c r="B57" i="5" l="1"/>
  <c r="C57" i="5"/>
  <c r="B46" i="5"/>
  <c r="B60" i="5" s="1"/>
  <c r="C46" i="5"/>
  <c r="C60" i="5" s="1"/>
  <c r="B39" i="5"/>
  <c r="C39" i="5"/>
  <c r="B32" i="5"/>
  <c r="C32" i="5"/>
  <c r="B22" i="5"/>
  <c r="C22" i="5"/>
  <c r="B11" i="5"/>
  <c r="B15" i="5" s="1"/>
  <c r="C11" i="5"/>
  <c r="C15" i="5" s="1"/>
  <c r="C21" i="8" l="1"/>
  <c r="D21" i="8"/>
  <c r="E21" i="8"/>
  <c r="F21" i="8"/>
  <c r="G21" i="8"/>
  <c r="B21" i="8"/>
  <c r="C61" i="7" l="1"/>
  <c r="B61" i="7"/>
  <c r="C53" i="7"/>
  <c r="B53" i="7"/>
  <c r="C12" i="7"/>
  <c r="B12" i="7"/>
  <c r="C7" i="7"/>
  <c r="B7" i="7"/>
  <c r="B24" i="7" s="1"/>
  <c r="B40" i="7" s="1"/>
  <c r="B67" i="7" l="1"/>
  <c r="B69" i="7" s="1"/>
  <c r="C24" i="7"/>
  <c r="C40" i="7" s="1"/>
  <c r="C67" i="7" s="1"/>
  <c r="C69" i="7" s="1"/>
  <c r="E7" i="5" l="1"/>
  <c r="E57" i="5" l="1"/>
  <c r="E22" i="5"/>
  <c r="E39" i="5"/>
  <c r="E32" i="5"/>
  <c r="C47" i="6" l="1"/>
  <c r="B37" i="6"/>
  <c r="C37" i="6"/>
  <c r="C50" i="6" s="1"/>
  <c r="C23" i="6"/>
  <c r="B23" i="6"/>
  <c r="E11" i="5" l="1"/>
  <c r="E15" i="5" s="1"/>
  <c r="E42" i="5" s="1"/>
  <c r="E46" i="5" s="1"/>
  <c r="E60" i="5" s="1"/>
  <c r="D11" i="5"/>
  <c r="D57" i="5" l="1"/>
  <c r="B47" i="6"/>
  <c r="D39" i="5"/>
  <c r="D32" i="5"/>
  <c r="D22" i="5"/>
  <c r="D15" i="5"/>
  <c r="D42" i="5" l="1"/>
  <c r="D46" i="5" s="1"/>
  <c r="D60" i="5" s="1"/>
  <c r="B50" i="6"/>
</calcChain>
</file>

<file path=xl/sharedStrings.xml><?xml version="1.0" encoding="utf-8"?>
<sst xmlns="http://schemas.openxmlformats.org/spreadsheetml/2006/main" count="162" uniqueCount="135">
  <si>
    <t>АО «Altyn Bank» (ДБ «China CITIC Bank Corporation Limited»)</t>
  </si>
  <si>
    <t>В тысячах Казахстанских тенге (неаудированный)</t>
  </si>
  <si>
    <t>Акционерный капитал</t>
  </si>
  <si>
    <t>Главный Бухгалтер</t>
  </si>
  <si>
    <t>Прочие доходы</t>
  </si>
  <si>
    <t>Байсынов М.Б.</t>
  </si>
  <si>
    <t>АКТИВЫ</t>
  </si>
  <si>
    <t>Обязательные резервные требования в НБРК</t>
  </si>
  <si>
    <t>Средства в кредитных учреждениях</t>
  </si>
  <si>
    <t>Займы клиентам</t>
  </si>
  <si>
    <t>Дебиторы по документарным расчетам</t>
  </si>
  <si>
    <t>Инвестиции в долговые ценные бумаги:</t>
  </si>
  <si>
    <t>Ценные бумаги, учитываемые по справедливой стоимости через прочий совокупный доход</t>
  </si>
  <si>
    <t>Ценные бумаги, учитываемые по амортизированной стоимости</t>
  </si>
  <si>
    <t>Текущие налоговые активы</t>
  </si>
  <si>
    <t>Нематериальные активы</t>
  </si>
  <si>
    <t>Прочие активы</t>
  </si>
  <si>
    <t>ИТОГО АКТИВЫ</t>
  </si>
  <si>
    <t>ОБЯЗАТЕЛЬСТВА</t>
  </si>
  <si>
    <t>Счета и депозиты других банков</t>
  </si>
  <si>
    <t>Текущие счета и депозиты клиентов</t>
  </si>
  <si>
    <t>Кредиторская задолженность по сделкам РЕПО</t>
  </si>
  <si>
    <t>Резервы по условным обязательствам</t>
  </si>
  <si>
    <t>Прочие обязательства</t>
  </si>
  <si>
    <t>ИТОГО ОБЯЗАТЕЛЬСТВА</t>
  </si>
  <si>
    <t>КАПИТАЛ</t>
  </si>
  <si>
    <t>Дополнительно оплаченный капитал</t>
  </si>
  <si>
    <t>ИТОГО КАПИТАЛ</t>
  </si>
  <si>
    <t>ИТОГО ОБЯЗАТЕЛЬСТВА И КАПИТАЛ</t>
  </si>
  <si>
    <t>Каржаубеков А.Ж.</t>
  </si>
  <si>
    <t>Процентные доходы, рассчитанные по методу эффективной процентной ставки</t>
  </si>
  <si>
    <t>Чистая процентная маржа и аналогичные доходы</t>
  </si>
  <si>
    <t xml:space="preserve">Оценочный резерв под кредитные убытки </t>
  </si>
  <si>
    <t xml:space="preserve">Комиссионные доходы </t>
  </si>
  <si>
    <t xml:space="preserve">Комиссионные расходы </t>
  </si>
  <si>
    <t>Чистый комиссионный доход</t>
  </si>
  <si>
    <t>Чистая прибыль по операциям с финансовыми активами, оцениваемыми по справедливой стоимости через прочий совокупный доход</t>
  </si>
  <si>
    <t>Прочие чистые непроцентные доходы</t>
  </si>
  <si>
    <t>Общие и административные расходы</t>
  </si>
  <si>
    <t>Непроцентные расходы</t>
  </si>
  <si>
    <t>Прибыль до налогообложения</t>
  </si>
  <si>
    <t>Расходы по налогу на прибыль</t>
  </si>
  <si>
    <t>Статьи, которые могут быть впоследствии расклассифицированы в составе прибыли и убытка:</t>
  </si>
  <si>
    <t>Расходы за вычетом доходов, перенесенные в прибыль или убыток в результате выбытия или обесценения по финансовым активам, оцениваемым по справедливой стоимости через прочий совокупный доход</t>
  </si>
  <si>
    <t>ИТОГО СОВОКУПНЫЙ ДОХОД</t>
  </si>
  <si>
    <t>Предcедатель Правления</t>
  </si>
  <si>
    <t>ПРОЧИЙ СОВОКУПНЫЙ ДОХОД</t>
  </si>
  <si>
    <t>31 декабря 2025 г.</t>
  </si>
  <si>
    <t>Отложенные налоговые обязательства</t>
  </si>
  <si>
    <t xml:space="preserve">Нераспределенная прибыль </t>
  </si>
  <si>
    <t>Прочие резервы</t>
  </si>
  <si>
    <t>Процентные расходы</t>
  </si>
  <si>
    <t>Прочие аналогичные расходы</t>
  </si>
  <si>
    <t>Денежные средства и их эквиваленты без обязательных резервных требований в НБРК</t>
  </si>
  <si>
    <t>Производные финансовые инструменты</t>
  </si>
  <si>
    <t>Прочие финансовые обязательства</t>
  </si>
  <si>
    <t>Чистая процентная маржа</t>
  </si>
  <si>
    <t>Доходы за вычетом расходов по операциям с иностранной валютой</t>
  </si>
  <si>
    <t>Доходы за вычетом расходов от переоценки иностранной валюты</t>
  </si>
  <si>
    <t>Основные средства и активы в форме права пользования</t>
  </si>
  <si>
    <t>Прочие финансовые активы</t>
  </si>
  <si>
    <t>Чистая прибыль по операциям с финансовыми активами и обязательствами, оцениваемыми по справедливой стоимости через прибыль или убыток</t>
  </si>
  <si>
    <t>Чистая прибыль за период</t>
  </si>
  <si>
    <t>Отчет о прибыли или убытке и прочем совокупном доходе - за период, закончившийся 30 июня 2026 года</t>
  </si>
  <si>
    <t>30 июня 2026 г.</t>
  </si>
  <si>
    <t>30 июня 2025 г.</t>
  </si>
  <si>
    <t>Статьи, которые впоследствии не будут реклассифицированы в состав прибыли и убытка:</t>
  </si>
  <si>
    <t>Переоценка основных средств</t>
  </si>
  <si>
    <t>Чистый убыток от изменения справедливой стоимости финансовых активов, оцениваемых по справедливой стоимости через прочий совокупный доход</t>
  </si>
  <si>
    <t>Отчет о финансовом положении – по состоянию на 30 июня  2026 года</t>
  </si>
  <si>
    <t>ПРОЧИЙ СОВОКУПНЫЙ УБЫТОК</t>
  </si>
  <si>
    <t>(Создание)/восстановление резерва по обязательствам кредитного характера и по прочей деятельности</t>
  </si>
  <si>
    <t>Движение денежных средств от операционной деятельности</t>
  </si>
  <si>
    <t>Процентные доходы полученные:</t>
  </si>
  <si>
    <t>Проценты, полученные от денежных средств и их эквивалентов и средств в кредитных учреждениях</t>
  </si>
  <si>
    <t>Проценты, полученные от ценных бумаг, оцениваемых по справедливой стоимости через прочий совокупный доход</t>
  </si>
  <si>
    <t xml:space="preserve">Проценты, полученные от ценных бумаг, оцениваемых по амортизированной стоимости </t>
  </si>
  <si>
    <t>Проценты полученные по займам клиентов</t>
  </si>
  <si>
    <t>Процентные расходы выплаченные:</t>
  </si>
  <si>
    <t>Проценты, уплаченные по текущим счетам и депозитам клиентов</t>
  </si>
  <si>
    <t>Проценты, уплаченные по счетам и депозитам других банков</t>
  </si>
  <si>
    <t>Комиссионные доходы полученные</t>
  </si>
  <si>
    <t>Комиссионные расходы выплаченные</t>
  </si>
  <si>
    <t xml:space="preserve">Поступления/(выплаты) по операциям с финансовыми инструментами, оцениваемыми по справедливой стоимости через прибыль или убыток </t>
  </si>
  <si>
    <t>Поступления от операций с иностранной валютой</t>
  </si>
  <si>
    <t>Прочие общие и административные расходы выплаченные</t>
  </si>
  <si>
    <t>Подоходный налог уплаченный</t>
  </si>
  <si>
    <t>Движение денежных средств от операционной деятельности до изменений операционных активов и обязательств</t>
  </si>
  <si>
    <t>Изменение операционных активов и обязательств</t>
  </si>
  <si>
    <t>Чистое (уменьшение)/увеличение по средствам в кредитных учреждениях</t>
  </si>
  <si>
    <t>Чистое увеличение/(уменьшение) по займам клиентам</t>
  </si>
  <si>
    <t>Чистое увеличение по счетам и депозитам других банков</t>
  </si>
  <si>
    <t>Чистое (уменьшение)/увеличение по кредиторской задолженности по сделкам РЕПО</t>
  </si>
  <si>
    <t>Чистое увеличение по прочим обязательствам</t>
  </si>
  <si>
    <t>Чистое движение денежных средств операционной деятельности</t>
  </si>
  <si>
    <t>Движение денежных средств от инвестиционной деятельности:</t>
  </si>
  <si>
    <t xml:space="preserve">Погашение и продажа ценных бумаг, оцениваемых по справедливой стоимости через прочий совокупный доход </t>
  </si>
  <si>
    <t xml:space="preserve">Приобретение ценных бумаг, оцениваемых по справедливой стоимости через прочий совокупный доход </t>
  </si>
  <si>
    <t>Приобретение основных средств</t>
  </si>
  <si>
    <t>Поступления от продажи основных средств</t>
  </si>
  <si>
    <t>Приобретение нематериальных активов</t>
  </si>
  <si>
    <t>Погашение ценных бумаг, учитываемых по амортизированной стоимости</t>
  </si>
  <si>
    <t xml:space="preserve">Приобретение ценных бумаг, оцениваемых по амортизированной стоимости </t>
  </si>
  <si>
    <t>Чистые денежные средства, от/(использованные в) инвестиционной деятельности</t>
  </si>
  <si>
    <t>Движение денежных средств от финансовой деятельности:</t>
  </si>
  <si>
    <t>Погашение основной суммы обязательств по аренде</t>
  </si>
  <si>
    <t>Дивиденды уплаченные</t>
  </si>
  <si>
    <t>Чистые денежные средства, использованные в финансовой деятельности</t>
  </si>
  <si>
    <t>Влияние изменений валютных курсов на величину денежных средств в иностранной валюте</t>
  </si>
  <si>
    <t>Денежные средства и их эквиваленты, на начало года</t>
  </si>
  <si>
    <t>Денежные средства и их эквиваленты, на конец года</t>
  </si>
  <si>
    <t>Председатель Правления</t>
  </si>
  <si>
    <t>Отчет о движении денежных средств – за период, закончившийся 30 июня 2026 года</t>
  </si>
  <si>
    <t>Дополни-тельно оплаченный капитал</t>
  </si>
  <si>
    <t>Резерв по переоценке финансовых активов, оцениваемых по справед-ливой стоимости через прочий совокупный доход</t>
  </si>
  <si>
    <t>Резерв по переоценке основных средств</t>
  </si>
  <si>
    <t>Нераспре-деленная прибыль</t>
  </si>
  <si>
    <t>Итого Капитал</t>
  </si>
  <si>
    <t>31 декабря 2024 г.</t>
  </si>
  <si>
    <t>Прочий совокупный убыток</t>
  </si>
  <si>
    <t>-</t>
  </si>
  <si>
    <t>Выплата дивидендов акционерам</t>
  </si>
  <si>
    <t>Перевод прироста стоимости от переоценки основных средств в нераспределенную прибыль</t>
  </si>
  <si>
    <t>Итого до перевода прироста стоимости от переоценки</t>
  </si>
  <si>
    <t>Отчет об изменениях в капитале - за период, закончившийся 30 июня 2026 года</t>
  </si>
  <si>
    <t>Чистое уменьшение по финансовым активам, оцениваемым по справедливой стоимости через прибыль или убыток</t>
  </si>
  <si>
    <t>Чистое увеличение/(уменьшение) по дебиторам документарных расчетов</t>
  </si>
  <si>
    <t>Чистое увеличение/(уменьшение) по прочим активам</t>
  </si>
  <si>
    <t>Чистое (уменьшение)/увеличение по текущим счетам и депозитам клиентов</t>
  </si>
  <si>
    <t>Чистое увеличение/(уменьшение) по финансовым обязательствам, оцениваемым по справедливой стоимости через прибыль или убыток</t>
  </si>
  <si>
    <t>Чистое (уменьшение)/увеличение денежных средств и их эквивалентов</t>
  </si>
  <si>
    <t>За три месяца, закончившихся 30 июня 2026 г.</t>
  </si>
  <si>
    <t>За три месяца, закончившихся 30 июня 2025 г.</t>
  </si>
  <si>
    <t>За шесть месяцев, закончившихся 30 июня 2026 г.</t>
  </si>
  <si>
    <t>За шесть месяцев, закончившихся 30 июня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</si>
</sst>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14" x14ac:knownFonts="1">
    <font>
      <sz val="11"/>
      <color theme="1"/>
      <name val="Calibri"/>
      <family val="2"/>
      <charset val="204"/>
      <scheme val="minor"/>
    </font>
    <font>
      <b/>
      <i/>
      <sz val="9"/>
      <color theme="1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9"/>
      <color theme="1"/>
      <name val="Arial"/>
      <family val="2"/>
      <charset val="204"/>
    </font>
    <font>
      <b/>
      <i/>
      <sz val="9"/>
      <color rgb="FF000000"/>
      <name val="Arial"/>
      <family val="2"/>
      <charset val="204"/>
    </font>
    <font>
      <i/>
      <sz val="9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164" fontId="5" fillId="0" borderId="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2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164" fontId="3" fillId="0" borderId="2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8" fillId="0" borderId="0" xfId="0" applyFont="1" applyAlignment="1"/>
    <xf numFmtId="164" fontId="8" fillId="0" borderId="0" xfId="0" applyNumberFormat="1" applyFont="1" applyAlignment="1"/>
    <xf numFmtId="0" fontId="0" fillId="0" borderId="0" xfId="0" applyBorder="1"/>
    <xf numFmtId="164" fontId="5" fillId="0" borderId="0" xfId="0" applyNumberFormat="1" applyFont="1" applyAlignment="1">
      <alignment horizontal="right" vertical="center"/>
    </xf>
    <xf numFmtId="164" fontId="5" fillId="0" borderId="1" xfId="0" applyNumberFormat="1" applyFont="1" applyBorder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0" fontId="9" fillId="0" borderId="0" xfId="0" applyFont="1" applyAlignment="1"/>
    <xf numFmtId="0" fontId="0" fillId="0" borderId="0" xfId="0" applyBorder="1" applyAlignment="1"/>
    <xf numFmtId="0" fontId="7" fillId="0" borderId="0" xfId="0" applyFont="1" applyAlignment="1">
      <alignment horizontal="left" vertical="center" wrapText="1"/>
    </xf>
    <xf numFmtId="0" fontId="10" fillId="0" borderId="0" xfId="0" applyFont="1"/>
    <xf numFmtId="0" fontId="11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164" fontId="12" fillId="0" borderId="0" xfId="0" applyNumberFormat="1" applyFont="1" applyAlignment="1">
      <alignment vertical="center"/>
    </xf>
    <xf numFmtId="164" fontId="12" fillId="0" borderId="1" xfId="0" applyNumberFormat="1" applyFont="1" applyBorder="1" applyAlignment="1">
      <alignment vertical="center"/>
    </xf>
    <xf numFmtId="164" fontId="11" fillId="0" borderId="1" xfId="0" applyNumberFormat="1" applyFont="1" applyBorder="1" applyAlignment="1">
      <alignment vertical="center"/>
    </xf>
    <xf numFmtId="164" fontId="11" fillId="0" borderId="0" xfId="0" applyNumberFormat="1" applyFont="1" applyAlignment="1">
      <alignment vertical="center"/>
    </xf>
    <xf numFmtId="164" fontId="11" fillId="0" borderId="2" xfId="0" applyNumberFormat="1" applyFont="1" applyBorder="1" applyAlignment="1">
      <alignment vertical="center"/>
    </xf>
    <xf numFmtId="0" fontId="12" fillId="0" borderId="0" xfId="0" applyFont="1" applyAlignment="1">
      <alignment vertical="center"/>
    </xf>
    <xf numFmtId="0" fontId="13" fillId="0" borderId="1" xfId="0" applyFont="1" applyBorder="1" applyAlignment="1">
      <alignment horizontal="left" vertical="center" wrapText="1" indent="1"/>
    </xf>
    <xf numFmtId="0" fontId="13" fillId="0" borderId="1" xfId="0" applyFont="1" applyBorder="1" applyAlignment="1">
      <alignment horizontal="left" vertical="center" indent="1"/>
    </xf>
    <xf numFmtId="0" fontId="3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13" fillId="0" borderId="0" xfId="0" applyFont="1" applyBorder="1" applyAlignment="1">
      <alignment horizontal="left" vertical="center" wrapText="1" indent="1"/>
    </xf>
    <xf numFmtId="164" fontId="5" fillId="0" borderId="0" xfId="0" applyNumberFormat="1" applyFont="1" applyBorder="1" applyAlignment="1">
      <alignment vertical="center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left" vertical="center" inden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2" fillId="0" borderId="0" xfId="0" applyFont="1" applyAlignment="1">
      <alignment horizontal="left" wrapText="1" indent="1"/>
    </xf>
    <xf numFmtId="164" fontId="3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horizontal="left" vertical="center" wrapText="1" indent="1"/>
    </xf>
    <xf numFmtId="0" fontId="4" fillId="0" borderId="0" xfId="0" applyFont="1" applyBorder="1" applyAlignment="1">
      <alignment horizontal="left" vertical="center" inden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/>
    </xf>
    <xf numFmtId="164" fontId="12" fillId="0" borderId="0" xfId="0" applyNumberFormat="1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5"/>
  <sheetViews>
    <sheetView tabSelected="1" zoomScaleNormal="100" workbookViewId="0">
      <selection activeCell="B33" sqref="B33:B34"/>
    </sheetView>
  </sheetViews>
  <sheetFormatPr defaultRowHeight="15" x14ac:dyDescent="0.25"/>
  <cols>
    <col min="1" max="1" width="52.140625" customWidth="1"/>
    <col min="2" max="3" width="16.5703125" bestFit="1" customWidth="1"/>
  </cols>
  <sheetData>
    <row r="1" spans="1:3" x14ac:dyDescent="0.25">
      <c r="A1" s="10" t="s">
        <v>0</v>
      </c>
    </row>
    <row r="2" spans="1:3" x14ac:dyDescent="0.25">
      <c r="A2" s="10" t="s">
        <v>69</v>
      </c>
    </row>
    <row r="4" spans="1:3" ht="15.75" thickBot="1" x14ac:dyDescent="0.3">
      <c r="A4" s="11" t="s">
        <v>1</v>
      </c>
      <c r="B4" s="20" t="s">
        <v>64</v>
      </c>
      <c r="C4" s="20" t="s">
        <v>47</v>
      </c>
    </row>
    <row r="5" spans="1:3" ht="2.4500000000000002" customHeight="1" x14ac:dyDescent="0.25">
      <c r="A5" s="8"/>
      <c r="B5" s="4"/>
      <c r="C5" s="4"/>
    </row>
    <row r="6" spans="1:3" x14ac:dyDescent="0.25">
      <c r="A6" s="2" t="s">
        <v>6</v>
      </c>
      <c r="B6" s="21"/>
      <c r="C6" s="21"/>
    </row>
    <row r="7" spans="1:3" ht="24" x14ac:dyDescent="0.25">
      <c r="A7" s="13" t="s">
        <v>53</v>
      </c>
      <c r="B7" s="6">
        <v>123554019.5010086</v>
      </c>
      <c r="C7" s="6">
        <v>185364099</v>
      </c>
    </row>
    <row r="8" spans="1:3" x14ac:dyDescent="0.25">
      <c r="A8" s="8" t="s">
        <v>7</v>
      </c>
      <c r="B8" s="6">
        <v>82127450.529821426</v>
      </c>
      <c r="C8" s="6">
        <v>63809874</v>
      </c>
    </row>
    <row r="9" spans="1:3" x14ac:dyDescent="0.25">
      <c r="A9" s="8" t="s">
        <v>8</v>
      </c>
      <c r="B9" s="6">
        <v>45536335.263860002</v>
      </c>
      <c r="C9" s="6">
        <v>44443420</v>
      </c>
    </row>
    <row r="10" spans="1:3" x14ac:dyDescent="0.25">
      <c r="A10" s="8" t="s">
        <v>54</v>
      </c>
      <c r="B10" s="6">
        <v>144107.95708000002</v>
      </c>
      <c r="C10" s="6">
        <v>15572</v>
      </c>
    </row>
    <row r="11" spans="1:3" x14ac:dyDescent="0.25">
      <c r="A11" s="8" t="s">
        <v>9</v>
      </c>
      <c r="B11" s="6">
        <v>703183601.95089006</v>
      </c>
      <c r="C11" s="6">
        <v>726930601</v>
      </c>
    </row>
    <row r="12" spans="1:3" x14ac:dyDescent="0.25">
      <c r="A12" s="8" t="s">
        <v>10</v>
      </c>
      <c r="B12" s="6">
        <v>4664916.7729699994</v>
      </c>
      <c r="C12" s="6">
        <v>6838127</v>
      </c>
    </row>
    <row r="13" spans="1:3" x14ac:dyDescent="0.25">
      <c r="A13" s="12" t="s">
        <v>11</v>
      </c>
      <c r="B13" s="6"/>
      <c r="C13" s="6"/>
    </row>
    <row r="14" spans="1:3" ht="24" x14ac:dyDescent="0.25">
      <c r="A14" s="13" t="s">
        <v>12</v>
      </c>
      <c r="B14" s="6">
        <v>266727941.03661999</v>
      </c>
      <c r="C14" s="6">
        <v>257442822</v>
      </c>
    </row>
    <row r="15" spans="1:3" ht="24" x14ac:dyDescent="0.25">
      <c r="A15" s="13" t="s">
        <v>13</v>
      </c>
      <c r="B15" s="6">
        <v>18777813.58549</v>
      </c>
      <c r="C15" s="6">
        <v>29197282</v>
      </c>
    </row>
    <row r="16" spans="1:3" x14ac:dyDescent="0.25">
      <c r="A16" s="8" t="s">
        <v>14</v>
      </c>
      <c r="B16" s="6">
        <v>4324334.0135200005</v>
      </c>
      <c r="C16" s="6">
        <v>964017</v>
      </c>
    </row>
    <row r="17" spans="1:3" x14ac:dyDescent="0.25">
      <c r="A17" s="8" t="s">
        <v>59</v>
      </c>
      <c r="B17" s="6">
        <v>9074060.6726899985</v>
      </c>
      <c r="C17" s="6">
        <v>9424410</v>
      </c>
    </row>
    <row r="18" spans="1:3" x14ac:dyDescent="0.25">
      <c r="A18" s="8" t="s">
        <v>15</v>
      </c>
      <c r="B18" s="6">
        <v>1540243.1814299994</v>
      </c>
      <c r="C18" s="6">
        <v>1643871</v>
      </c>
    </row>
    <row r="19" spans="1:3" x14ac:dyDescent="0.25">
      <c r="A19" s="8" t="s">
        <v>60</v>
      </c>
      <c r="B19" s="6">
        <v>3319711.5455500009</v>
      </c>
      <c r="C19" s="6">
        <v>5710043</v>
      </c>
    </row>
    <row r="20" spans="1:3" x14ac:dyDescent="0.25">
      <c r="A20" s="8" t="s">
        <v>16</v>
      </c>
      <c r="B20" s="6">
        <v>1252020.8331199999</v>
      </c>
      <c r="C20" s="6">
        <v>781529</v>
      </c>
    </row>
    <row r="21" spans="1:3" ht="2.4500000000000002" customHeight="1" thickBot="1" x14ac:dyDescent="0.3">
      <c r="A21" s="14"/>
      <c r="B21" s="7"/>
      <c r="C21" s="7"/>
    </row>
    <row r="22" spans="1:3" ht="2.4500000000000002" customHeight="1" x14ac:dyDescent="0.25">
      <c r="A22" s="8"/>
      <c r="B22" s="6"/>
      <c r="C22" s="6"/>
    </row>
    <row r="23" spans="1:3" x14ac:dyDescent="0.25">
      <c r="A23" s="17" t="s">
        <v>17</v>
      </c>
      <c r="B23" s="5">
        <f>SUM(B7:B20)</f>
        <v>1264226556.8440502</v>
      </c>
      <c r="C23" s="5">
        <f>SUM(C7:C20)</f>
        <v>1332565667</v>
      </c>
    </row>
    <row r="24" spans="1:3" ht="15.75" thickBot="1" x14ac:dyDescent="0.3">
      <c r="A24" s="15"/>
      <c r="B24" s="16"/>
      <c r="C24" s="16"/>
    </row>
    <row r="25" spans="1:3" ht="2.4500000000000002" customHeight="1" x14ac:dyDescent="0.25">
      <c r="A25" s="21"/>
      <c r="B25" s="6"/>
      <c r="C25" s="22"/>
    </row>
    <row r="26" spans="1:3" x14ac:dyDescent="0.25">
      <c r="A26" s="17" t="s">
        <v>18</v>
      </c>
      <c r="B26" s="6"/>
      <c r="C26" s="22"/>
    </row>
    <row r="27" spans="1:3" x14ac:dyDescent="0.25">
      <c r="A27" s="8" t="s">
        <v>54</v>
      </c>
      <c r="B27" s="6">
        <v>151075.05267999999</v>
      </c>
      <c r="C27" s="6">
        <v>25906</v>
      </c>
    </row>
    <row r="28" spans="1:3" x14ac:dyDescent="0.25">
      <c r="A28" s="8" t="s">
        <v>19</v>
      </c>
      <c r="B28" s="6">
        <v>93039577.343840003</v>
      </c>
      <c r="C28" s="6">
        <v>35426266</v>
      </c>
    </row>
    <row r="29" spans="1:3" x14ac:dyDescent="0.25">
      <c r="A29" s="8" t="s">
        <v>20</v>
      </c>
      <c r="B29" s="6">
        <v>902776040.79201984</v>
      </c>
      <c r="C29" s="6">
        <v>993299936</v>
      </c>
    </row>
    <row r="30" spans="1:3" x14ac:dyDescent="0.25">
      <c r="A30" s="8" t="s">
        <v>21</v>
      </c>
      <c r="B30" s="6">
        <v>61092134.947090007</v>
      </c>
      <c r="C30" s="6">
        <v>114289725</v>
      </c>
    </row>
    <row r="31" spans="1:3" x14ac:dyDescent="0.25">
      <c r="A31" s="8" t="s">
        <v>48</v>
      </c>
      <c r="B31" s="6">
        <v>189090.48538</v>
      </c>
      <c r="C31" s="6">
        <v>369372</v>
      </c>
    </row>
    <row r="32" spans="1:3" x14ac:dyDescent="0.25">
      <c r="A32" s="8" t="s">
        <v>22</v>
      </c>
      <c r="B32" s="6">
        <v>417031.99201000016</v>
      </c>
      <c r="C32" s="6">
        <v>339041</v>
      </c>
    </row>
    <row r="33" spans="1:3" x14ac:dyDescent="0.25">
      <c r="A33" s="8" t="s">
        <v>55</v>
      </c>
      <c r="B33" s="6">
        <v>21260067.61806</v>
      </c>
      <c r="C33" s="6">
        <v>20275361</v>
      </c>
    </row>
    <row r="34" spans="1:3" x14ac:dyDescent="0.25">
      <c r="A34" s="8" t="s">
        <v>23</v>
      </c>
      <c r="B34" s="6">
        <v>7600011.8433400001</v>
      </c>
      <c r="C34" s="6">
        <v>3132156</v>
      </c>
    </row>
    <row r="35" spans="1:3" ht="2.4500000000000002" customHeight="1" thickBot="1" x14ac:dyDescent="0.3">
      <c r="A35" s="14"/>
      <c r="B35" s="7"/>
      <c r="C35" s="7"/>
    </row>
    <row r="36" spans="1:3" ht="2.4500000000000002" customHeight="1" x14ac:dyDescent="0.25">
      <c r="A36" s="8"/>
      <c r="B36" s="6"/>
      <c r="C36" s="6"/>
    </row>
    <row r="37" spans="1:3" x14ac:dyDescent="0.25">
      <c r="A37" s="17" t="s">
        <v>24</v>
      </c>
      <c r="B37" s="5">
        <f>SUM(B27:B34)</f>
        <v>1086525030.07442</v>
      </c>
      <c r="C37" s="5">
        <f>SUM(C27:C34)</f>
        <v>1167157763</v>
      </c>
    </row>
    <row r="38" spans="1:3" ht="15.75" thickBot="1" x14ac:dyDescent="0.3">
      <c r="A38" s="15"/>
      <c r="B38" s="16"/>
      <c r="C38" s="16"/>
    </row>
    <row r="39" spans="1:3" ht="2.4500000000000002" customHeight="1" x14ac:dyDescent="0.25">
      <c r="A39" s="21"/>
      <c r="B39" s="6"/>
      <c r="C39" s="22"/>
    </row>
    <row r="40" spans="1:3" x14ac:dyDescent="0.25">
      <c r="A40" s="17" t="s">
        <v>25</v>
      </c>
      <c r="B40" s="6"/>
      <c r="C40" s="22"/>
    </row>
    <row r="41" spans="1:3" x14ac:dyDescent="0.25">
      <c r="A41" s="8" t="s">
        <v>2</v>
      </c>
      <c r="B41" s="6">
        <v>7050000</v>
      </c>
      <c r="C41" s="6">
        <v>7050000</v>
      </c>
    </row>
    <row r="42" spans="1:3" x14ac:dyDescent="0.25">
      <c r="A42" s="8" t="s">
        <v>26</v>
      </c>
      <c r="B42" s="6">
        <v>220972.88709999999</v>
      </c>
      <c r="C42" s="6">
        <v>220972.88709999999</v>
      </c>
    </row>
    <row r="43" spans="1:3" x14ac:dyDescent="0.25">
      <c r="A43" s="8" t="s">
        <v>49</v>
      </c>
      <c r="B43" s="6">
        <v>172920423.87555003</v>
      </c>
      <c r="C43" s="6">
        <v>159347030</v>
      </c>
    </row>
    <row r="44" spans="1:3" x14ac:dyDescent="0.25">
      <c r="A44" s="8" t="s">
        <v>50</v>
      </c>
      <c r="B44" s="6">
        <v>-2489869.9930199999</v>
      </c>
      <c r="C44" s="6">
        <v>-1210099</v>
      </c>
    </row>
    <row r="45" spans="1:3" ht="2.4500000000000002" customHeight="1" thickBot="1" x14ac:dyDescent="0.3">
      <c r="A45" s="14"/>
      <c r="B45" s="7"/>
      <c r="C45" s="7"/>
    </row>
    <row r="46" spans="1:3" ht="2.4500000000000002" customHeight="1" x14ac:dyDescent="0.25">
      <c r="A46" s="8"/>
      <c r="B46" s="6"/>
      <c r="C46" s="6"/>
    </row>
    <row r="47" spans="1:3" x14ac:dyDescent="0.25">
      <c r="A47" s="17" t="s">
        <v>27</v>
      </c>
      <c r="B47" s="5">
        <f>SUM(B41:B44)</f>
        <v>177701526.76963004</v>
      </c>
      <c r="C47" s="5">
        <f>SUM(C41:C44)</f>
        <v>165407903.88710001</v>
      </c>
    </row>
    <row r="48" spans="1:3" ht="15.75" thickBot="1" x14ac:dyDescent="0.3">
      <c r="A48" s="15"/>
      <c r="B48" s="16"/>
      <c r="C48" s="16"/>
    </row>
    <row r="49" spans="1:3" ht="2.4500000000000002" customHeight="1" x14ac:dyDescent="0.25">
      <c r="A49" s="17"/>
      <c r="B49" s="5"/>
      <c r="C49" s="5"/>
    </row>
    <row r="50" spans="1:3" x14ac:dyDescent="0.25">
      <c r="A50" s="17" t="s">
        <v>28</v>
      </c>
      <c r="B50" s="5">
        <f>B37+B47</f>
        <v>1264226556.8440499</v>
      </c>
      <c r="C50" s="5">
        <f>C37+C47</f>
        <v>1332565666.8871</v>
      </c>
    </row>
    <row r="51" spans="1:3" ht="2.4500000000000002" customHeight="1" thickBot="1" x14ac:dyDescent="0.3">
      <c r="A51" s="18"/>
      <c r="B51" s="19"/>
      <c r="C51" s="19"/>
    </row>
    <row r="52" spans="1:3" ht="15.75" thickTop="1" x14ac:dyDescent="0.25"/>
    <row r="53" spans="1:3" x14ac:dyDescent="0.25">
      <c r="A53" s="8" t="s">
        <v>45</v>
      </c>
      <c r="B53" s="9"/>
      <c r="C53" s="9" t="s">
        <v>5</v>
      </c>
    </row>
    <row r="54" spans="1:3" x14ac:dyDescent="0.25">
      <c r="A54" s="8"/>
      <c r="B54" s="9"/>
      <c r="C54" s="9"/>
    </row>
    <row r="55" spans="1:3" x14ac:dyDescent="0.25">
      <c r="A55" s="8" t="s">
        <v>3</v>
      </c>
      <c r="B55" s="9"/>
      <c r="C55" s="9" t="s">
        <v>29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5"/>
  <sheetViews>
    <sheetView zoomScaleNormal="100" workbookViewId="0">
      <selection activeCell="C51" sqref="C51"/>
    </sheetView>
  </sheetViews>
  <sheetFormatPr defaultColWidth="9.140625" defaultRowHeight="15" customHeight="1" x14ac:dyDescent="0.25"/>
  <cols>
    <col min="1" max="1" width="52.140625" style="29" customWidth="1"/>
    <col min="2" max="5" width="16.5703125" style="23" bestFit="1" customWidth="1"/>
    <col min="6" max="16384" width="9.140625" style="23"/>
  </cols>
  <sheetData>
    <row r="1" spans="1:5" ht="15" customHeight="1" x14ac:dyDescent="0.25">
      <c r="A1" s="1" t="s">
        <v>0</v>
      </c>
    </row>
    <row r="2" spans="1:5" ht="15" customHeight="1" x14ac:dyDescent="0.25">
      <c r="A2" s="1" t="s">
        <v>63</v>
      </c>
    </row>
    <row r="4" spans="1:5" ht="48.75" thickBot="1" x14ac:dyDescent="0.3">
      <c r="A4" s="60" t="s">
        <v>1</v>
      </c>
      <c r="B4" s="59" t="s">
        <v>131</v>
      </c>
      <c r="C4" s="59" t="s">
        <v>132</v>
      </c>
      <c r="D4" s="59" t="s">
        <v>133</v>
      </c>
      <c r="E4" s="59" t="s">
        <v>134</v>
      </c>
    </row>
    <row r="5" spans="1:5" ht="15" customHeight="1" x14ac:dyDescent="0.25">
      <c r="A5" s="12"/>
      <c r="B5" s="3"/>
      <c r="C5" s="3"/>
      <c r="D5" s="3"/>
      <c r="E5" s="3"/>
    </row>
    <row r="6" spans="1:5" ht="24" x14ac:dyDescent="0.25">
      <c r="A6" s="13" t="s">
        <v>30</v>
      </c>
      <c r="B6" s="24">
        <v>38423749</v>
      </c>
      <c r="C6" s="24">
        <v>32298558</v>
      </c>
      <c r="D6" s="24">
        <v>77182168.828679994</v>
      </c>
      <c r="E6" s="24">
        <v>62184506.553420007</v>
      </c>
    </row>
    <row r="7" spans="1:5" ht="15" customHeight="1" x14ac:dyDescent="0.25">
      <c r="A7" s="8" t="s">
        <v>51</v>
      </c>
      <c r="B7" s="24">
        <v>-24929222</v>
      </c>
      <c r="C7" s="24">
        <v>-17624398</v>
      </c>
      <c r="D7" s="24">
        <f>-50040463.5847-D8</f>
        <v>-49942671.907100007</v>
      </c>
      <c r="E7" s="24">
        <f>-32690547.58201-E8</f>
        <v>-32635686.134910002</v>
      </c>
    </row>
    <row r="8" spans="1:5" ht="15" customHeight="1" x14ac:dyDescent="0.25">
      <c r="A8" s="8" t="s">
        <v>52</v>
      </c>
      <c r="B8" s="24">
        <v>-50284</v>
      </c>
      <c r="C8" s="24">
        <v>-30565</v>
      </c>
      <c r="D8" s="24">
        <v>-97791.677599999995</v>
      </c>
      <c r="E8" s="24">
        <v>-54861.447100000005</v>
      </c>
    </row>
    <row r="9" spans="1:5" ht="2.4500000000000002" customHeight="1" thickBot="1" x14ac:dyDescent="0.3">
      <c r="A9" s="14"/>
      <c r="B9" s="25"/>
      <c r="C9" s="25"/>
      <c r="D9" s="25"/>
      <c r="E9" s="25"/>
    </row>
    <row r="10" spans="1:5" ht="2.4500000000000002" customHeight="1" x14ac:dyDescent="0.25">
      <c r="A10" s="8"/>
      <c r="B10" s="24"/>
      <c r="C10" s="24"/>
      <c r="D10" s="24"/>
      <c r="E10" s="24"/>
    </row>
    <row r="11" spans="1:5" ht="15" customHeight="1" x14ac:dyDescent="0.25">
      <c r="A11" s="17" t="s">
        <v>31</v>
      </c>
      <c r="B11" s="26">
        <f t="shared" ref="B11:C11" si="0">B6+B7+B8</f>
        <v>13444243</v>
      </c>
      <c r="C11" s="26">
        <f t="shared" si="0"/>
        <v>14643595</v>
      </c>
      <c r="D11" s="26">
        <f>D6+D7+D8</f>
        <v>27141705.243979987</v>
      </c>
      <c r="E11" s="26">
        <f>E6+E7+E8</f>
        <v>29493958.971410006</v>
      </c>
    </row>
    <row r="12" spans="1:5" ht="15" customHeight="1" x14ac:dyDescent="0.25">
      <c r="A12" s="8" t="s">
        <v>32</v>
      </c>
      <c r="B12" s="24">
        <v>-1622574</v>
      </c>
      <c r="C12" s="24">
        <v>-1492232</v>
      </c>
      <c r="D12" s="24">
        <v>-2830047.1180300005</v>
      </c>
      <c r="E12" s="24">
        <v>-2572763.9595199968</v>
      </c>
    </row>
    <row r="13" spans="1:5" ht="2.4500000000000002" customHeight="1" thickBot="1" x14ac:dyDescent="0.3">
      <c r="A13" s="14"/>
      <c r="B13" s="25"/>
      <c r="C13" s="25"/>
      <c r="D13" s="25"/>
      <c r="E13" s="25"/>
    </row>
    <row r="14" spans="1:5" ht="2.4500000000000002" customHeight="1" x14ac:dyDescent="0.25">
      <c r="A14" s="8"/>
      <c r="B14" s="24"/>
      <c r="C14" s="24"/>
      <c r="D14" s="24"/>
      <c r="E14" s="24"/>
    </row>
    <row r="15" spans="1:5" ht="15" customHeight="1" x14ac:dyDescent="0.25">
      <c r="A15" s="17" t="s">
        <v>56</v>
      </c>
      <c r="B15" s="26">
        <f t="shared" ref="B15:C15" si="1">B11+B12</f>
        <v>11821669</v>
      </c>
      <c r="C15" s="26">
        <f t="shared" si="1"/>
        <v>13151363</v>
      </c>
      <c r="D15" s="26">
        <f>D11+D12</f>
        <v>24311658.125949986</v>
      </c>
      <c r="E15" s="26">
        <f>E11+E12</f>
        <v>26921195.011890009</v>
      </c>
    </row>
    <row r="16" spans="1:5" ht="2.4500000000000002" customHeight="1" thickBot="1" x14ac:dyDescent="0.3">
      <c r="A16" s="15"/>
      <c r="B16" s="27"/>
      <c r="C16" s="27"/>
      <c r="D16" s="27"/>
      <c r="E16" s="27"/>
    </row>
    <row r="17" spans="1:5" ht="15" customHeight="1" x14ac:dyDescent="0.25">
      <c r="A17" s="17"/>
      <c r="B17" s="26"/>
      <c r="C17" s="26"/>
      <c r="D17" s="26"/>
      <c r="E17" s="26"/>
    </row>
    <row r="18" spans="1:5" ht="15" customHeight="1" x14ac:dyDescent="0.25">
      <c r="A18" s="8" t="s">
        <v>33</v>
      </c>
      <c r="B18" s="24">
        <v>1465022</v>
      </c>
      <c r="C18" s="24">
        <v>1193761</v>
      </c>
      <c r="D18" s="24">
        <v>2767555.43358</v>
      </c>
      <c r="E18" s="24">
        <v>2254086.0683199996</v>
      </c>
    </row>
    <row r="19" spans="1:5" ht="15" customHeight="1" x14ac:dyDescent="0.25">
      <c r="A19" s="8" t="s">
        <v>34</v>
      </c>
      <c r="B19" s="24">
        <v>-1547138</v>
      </c>
      <c r="C19" s="24">
        <v>-1606583</v>
      </c>
      <c r="D19" s="24">
        <v>-2967899.8474500002</v>
      </c>
      <c r="E19" s="24">
        <v>-2637876.2760399999</v>
      </c>
    </row>
    <row r="20" spans="1:5" ht="2.4500000000000002" customHeight="1" thickBot="1" x14ac:dyDescent="0.3">
      <c r="A20" s="14"/>
      <c r="B20" s="25"/>
      <c r="C20" s="25"/>
      <c r="D20" s="25"/>
      <c r="E20" s="25"/>
    </row>
    <row r="21" spans="1:5" ht="2.4500000000000002" customHeight="1" x14ac:dyDescent="0.25">
      <c r="A21" s="8"/>
      <c r="B21" s="24"/>
      <c r="C21" s="24"/>
      <c r="D21" s="24"/>
      <c r="E21" s="24"/>
    </row>
    <row r="22" spans="1:5" ht="15" customHeight="1" x14ac:dyDescent="0.25">
      <c r="A22" s="17" t="s">
        <v>35</v>
      </c>
      <c r="B22" s="26">
        <f t="shared" ref="B22:C22" si="2">B18+B19</f>
        <v>-82116</v>
      </c>
      <c r="C22" s="26">
        <f t="shared" si="2"/>
        <v>-412822</v>
      </c>
      <c r="D22" s="26">
        <f>D18+D19</f>
        <v>-200344.41387000028</v>
      </c>
      <c r="E22" s="26">
        <f>E18+E19</f>
        <v>-383790.2077200003</v>
      </c>
    </row>
    <row r="23" spans="1:5" ht="2.4500000000000002" customHeight="1" thickBot="1" x14ac:dyDescent="0.3">
      <c r="A23" s="15"/>
      <c r="B23" s="27"/>
      <c r="C23" s="27"/>
      <c r="D23" s="27"/>
      <c r="E23" s="27"/>
    </row>
    <row r="24" spans="1:5" ht="15" customHeight="1" x14ac:dyDescent="0.25">
      <c r="A24" s="17"/>
      <c r="B24" s="26"/>
      <c r="C24" s="26"/>
      <c r="D24" s="26"/>
      <c r="E24" s="26"/>
    </row>
    <row r="25" spans="1:5" ht="36" x14ac:dyDescent="0.25">
      <c r="A25" s="13" t="s">
        <v>61</v>
      </c>
      <c r="B25" s="24">
        <v>155187</v>
      </c>
      <c r="C25" s="24">
        <v>240446</v>
      </c>
      <c r="D25" s="24">
        <v>158218.28339000006</v>
      </c>
      <c r="E25" s="24">
        <v>726994.88692000019</v>
      </c>
    </row>
    <row r="26" spans="1:5" ht="36" x14ac:dyDescent="0.25">
      <c r="A26" s="13" t="s">
        <v>36</v>
      </c>
      <c r="B26" s="24">
        <v>0</v>
      </c>
      <c r="C26" s="24">
        <v>298979</v>
      </c>
      <c r="D26" s="24">
        <v>169158.51319</v>
      </c>
      <c r="E26" s="24">
        <v>298978.65585999994</v>
      </c>
    </row>
    <row r="27" spans="1:5" ht="24" x14ac:dyDescent="0.25">
      <c r="A27" s="13" t="s">
        <v>57</v>
      </c>
      <c r="B27" s="24">
        <v>1402982</v>
      </c>
      <c r="C27" s="24">
        <v>1708269</v>
      </c>
      <c r="D27" s="24">
        <v>2643526.1826799992</v>
      </c>
      <c r="E27" s="24">
        <v>3540996.8131500008</v>
      </c>
    </row>
    <row r="28" spans="1:5" ht="24" x14ac:dyDescent="0.25">
      <c r="A28" s="13" t="s">
        <v>58</v>
      </c>
      <c r="B28" s="24">
        <v>-271446</v>
      </c>
      <c r="C28" s="24">
        <v>-175400</v>
      </c>
      <c r="D28" s="24">
        <v>-649359.41287999996</v>
      </c>
      <c r="E28" s="24">
        <v>-1223500.83198</v>
      </c>
    </row>
    <row r="29" spans="1:5" ht="15" customHeight="1" x14ac:dyDescent="0.25">
      <c r="A29" s="8" t="s">
        <v>4</v>
      </c>
      <c r="B29" s="24">
        <v>32443</v>
      </c>
      <c r="C29" s="24">
        <v>31513</v>
      </c>
      <c r="D29" s="24">
        <v>32876.844069999999</v>
      </c>
      <c r="E29" s="24">
        <v>295736.81567000004</v>
      </c>
    </row>
    <row r="30" spans="1:5" ht="2.4500000000000002" customHeight="1" thickBot="1" x14ac:dyDescent="0.3">
      <c r="A30" s="14"/>
      <c r="B30" s="25"/>
      <c r="C30" s="25"/>
      <c r="D30" s="25"/>
      <c r="E30" s="25"/>
    </row>
    <row r="31" spans="1:5" ht="2.4500000000000002" customHeight="1" x14ac:dyDescent="0.25">
      <c r="A31" s="8"/>
      <c r="B31" s="24"/>
      <c r="C31" s="24"/>
      <c r="D31" s="24"/>
      <c r="E31" s="24"/>
    </row>
    <row r="32" spans="1:5" ht="15" customHeight="1" x14ac:dyDescent="0.25">
      <c r="A32" s="17" t="s">
        <v>37</v>
      </c>
      <c r="B32" s="26">
        <f t="shared" ref="B32:C32" si="3">SUM(B25:B29)</f>
        <v>1319166</v>
      </c>
      <c r="C32" s="26">
        <f t="shared" si="3"/>
        <v>2103807</v>
      </c>
      <c r="D32" s="26">
        <f>SUM(D25:D29)</f>
        <v>2354420.4104499999</v>
      </c>
      <c r="E32" s="26">
        <f>SUM(E25:E29)</f>
        <v>3639206.3396200002</v>
      </c>
    </row>
    <row r="33" spans="1:5" ht="2.4500000000000002" customHeight="1" thickBot="1" x14ac:dyDescent="0.3">
      <c r="A33" s="15"/>
      <c r="B33" s="27"/>
      <c r="C33" s="27"/>
      <c r="D33" s="27"/>
      <c r="E33" s="27"/>
    </row>
    <row r="34" spans="1:5" ht="15" customHeight="1" x14ac:dyDescent="0.25">
      <c r="A34" s="28"/>
      <c r="B34" s="24"/>
      <c r="C34" s="24"/>
      <c r="D34" s="24"/>
      <c r="E34" s="24"/>
    </row>
    <row r="35" spans="1:5" ht="15" customHeight="1" x14ac:dyDescent="0.25">
      <c r="A35" s="8" t="s">
        <v>38</v>
      </c>
      <c r="B35" s="24">
        <v>-5045383</v>
      </c>
      <c r="C35" s="24">
        <v>-3736515</v>
      </c>
      <c r="D35" s="24">
        <v>-9950115.8033799995</v>
      </c>
      <c r="E35" s="24">
        <v>-7996950.6306599993</v>
      </c>
    </row>
    <row r="36" spans="1:5" ht="24" x14ac:dyDescent="0.25">
      <c r="A36" s="13" t="s">
        <v>71</v>
      </c>
      <c r="B36" s="24">
        <v>20493</v>
      </c>
      <c r="C36" s="24">
        <v>462132</v>
      </c>
      <c r="D36" s="24">
        <v>-93993.567299999952</v>
      </c>
      <c r="E36" s="24">
        <v>358456.89426999999</v>
      </c>
    </row>
    <row r="37" spans="1:5" ht="2.4500000000000002" customHeight="1" thickBot="1" x14ac:dyDescent="0.3">
      <c r="A37" s="14"/>
      <c r="B37" s="25"/>
      <c r="C37" s="25"/>
      <c r="D37" s="25"/>
      <c r="E37" s="25"/>
    </row>
    <row r="38" spans="1:5" ht="2.4500000000000002" customHeight="1" x14ac:dyDescent="0.25">
      <c r="A38" s="8"/>
      <c r="B38" s="24"/>
      <c r="C38" s="24"/>
      <c r="D38" s="24"/>
      <c r="E38" s="24"/>
    </row>
    <row r="39" spans="1:5" ht="15" customHeight="1" x14ac:dyDescent="0.25">
      <c r="A39" s="17" t="s">
        <v>39</v>
      </c>
      <c r="B39" s="26">
        <f t="shared" ref="B39:C39" si="4">B35+B36</f>
        <v>-5024890</v>
      </c>
      <c r="C39" s="26">
        <f t="shared" si="4"/>
        <v>-3274383</v>
      </c>
      <c r="D39" s="26">
        <f>D35+D36</f>
        <v>-10044109.370679999</v>
      </c>
      <c r="E39" s="26">
        <f>E35+E36</f>
        <v>-7638493.7363899993</v>
      </c>
    </row>
    <row r="40" spans="1:5" ht="2.4500000000000002" customHeight="1" thickBot="1" x14ac:dyDescent="0.3">
      <c r="A40" s="15"/>
      <c r="B40" s="27"/>
      <c r="C40" s="27"/>
      <c r="D40" s="27"/>
      <c r="E40" s="27"/>
    </row>
    <row r="41" spans="1:5" ht="15" customHeight="1" x14ac:dyDescent="0.25">
      <c r="A41" s="28"/>
      <c r="B41" s="24"/>
      <c r="C41" s="24"/>
      <c r="D41" s="24"/>
      <c r="E41" s="24"/>
    </row>
    <row r="42" spans="1:5" ht="15" customHeight="1" x14ac:dyDescent="0.25">
      <c r="A42" s="17" t="s">
        <v>40</v>
      </c>
      <c r="B42" s="26">
        <v>8033831</v>
      </c>
      <c r="C42" s="26">
        <v>11567966</v>
      </c>
      <c r="D42" s="26">
        <f>D15+D22+D32+D39</f>
        <v>16421624.751849988</v>
      </c>
      <c r="E42" s="26">
        <f>E15+E22+E32+E39</f>
        <v>22538117.407400012</v>
      </c>
    </row>
    <row r="43" spans="1:5" ht="15" customHeight="1" x14ac:dyDescent="0.25">
      <c r="A43" s="8" t="s">
        <v>41</v>
      </c>
      <c r="B43" s="24">
        <v>-1651454</v>
      </c>
      <c r="C43" s="24">
        <v>-1002693</v>
      </c>
      <c r="D43" s="24">
        <v>-2848337.42</v>
      </c>
      <c r="E43" s="24">
        <v>-2172756.0460000001</v>
      </c>
    </row>
    <row r="44" spans="1:5" ht="2.4500000000000002" customHeight="1" thickBot="1" x14ac:dyDescent="0.3">
      <c r="A44" s="14"/>
      <c r="B44" s="25"/>
      <c r="C44" s="25"/>
      <c r="D44" s="25"/>
      <c r="E44" s="25"/>
    </row>
    <row r="45" spans="1:5" ht="2.4500000000000002" customHeight="1" x14ac:dyDescent="0.25">
      <c r="A45" s="8"/>
      <c r="B45" s="24"/>
      <c r="C45" s="24"/>
      <c r="D45" s="24"/>
      <c r="E45" s="24"/>
    </row>
    <row r="46" spans="1:5" ht="15" customHeight="1" x14ac:dyDescent="0.25">
      <c r="A46" s="17" t="s">
        <v>62</v>
      </c>
      <c r="B46" s="26">
        <f t="shared" ref="B46:C46" si="5">B42+B43</f>
        <v>6382377</v>
      </c>
      <c r="C46" s="26">
        <f t="shared" si="5"/>
        <v>10565273</v>
      </c>
      <c r="D46" s="26">
        <f>D42+D43</f>
        <v>13573287.331849989</v>
      </c>
      <c r="E46" s="26">
        <f>E42+E43</f>
        <v>20365361.361400012</v>
      </c>
    </row>
    <row r="47" spans="1:5" ht="2.4500000000000002" customHeight="1" thickBot="1" x14ac:dyDescent="0.3">
      <c r="A47" s="15"/>
      <c r="B47" s="27"/>
      <c r="C47" s="27"/>
      <c r="D47" s="27"/>
      <c r="E47" s="27"/>
    </row>
    <row r="49" spans="1:5" ht="15" customHeight="1" x14ac:dyDescent="0.25">
      <c r="A49" s="17" t="s">
        <v>46</v>
      </c>
      <c r="B49" s="24"/>
      <c r="C49" s="24"/>
      <c r="D49" s="24"/>
      <c r="E49" s="24"/>
    </row>
    <row r="50" spans="1:5" ht="24" x14ac:dyDescent="0.25">
      <c r="A50" s="30" t="s">
        <v>42</v>
      </c>
      <c r="B50" s="24"/>
      <c r="C50" s="24"/>
      <c r="D50" s="24"/>
      <c r="E50" s="24"/>
    </row>
    <row r="51" spans="1:5" ht="36" x14ac:dyDescent="0.25">
      <c r="A51" s="13" t="s">
        <v>68</v>
      </c>
      <c r="B51" s="24">
        <v>3646697</v>
      </c>
      <c r="C51" s="24">
        <v>-2576708</v>
      </c>
      <c r="D51" s="24">
        <v>-1110399</v>
      </c>
      <c r="E51" s="24">
        <v>-2137229</v>
      </c>
    </row>
    <row r="52" spans="1:5" ht="48" x14ac:dyDescent="0.25">
      <c r="A52" s="13" t="s">
        <v>43</v>
      </c>
      <c r="B52" s="24">
        <v>0</v>
      </c>
      <c r="C52" s="24">
        <v>-298979</v>
      </c>
      <c r="D52" s="24">
        <v>-169159</v>
      </c>
      <c r="E52" s="24">
        <v>-298979</v>
      </c>
    </row>
    <row r="53" spans="1:5" ht="24" x14ac:dyDescent="0.25">
      <c r="A53" s="30" t="s">
        <v>66</v>
      </c>
      <c r="B53" s="24"/>
      <c r="C53" s="24"/>
      <c r="D53" s="24"/>
      <c r="E53" s="24"/>
    </row>
    <row r="54" spans="1:5" x14ac:dyDescent="0.25">
      <c r="A54" s="13" t="s">
        <v>67</v>
      </c>
      <c r="B54" s="24">
        <v>-54</v>
      </c>
      <c r="C54" s="24" t="s">
        <v>120</v>
      </c>
      <c r="D54" s="24">
        <v>-107</v>
      </c>
      <c r="E54" s="24">
        <v>0</v>
      </c>
    </row>
    <row r="55" spans="1:5" ht="2.4500000000000002" customHeight="1" thickBot="1" x14ac:dyDescent="0.3">
      <c r="A55" s="14"/>
      <c r="B55" s="25"/>
      <c r="C55" s="25"/>
      <c r="D55" s="25"/>
      <c r="E55" s="25"/>
    </row>
    <row r="56" spans="1:5" ht="2.4500000000000002" customHeight="1" x14ac:dyDescent="0.25">
      <c r="A56" s="8"/>
      <c r="B56" s="24"/>
      <c r="C56" s="24"/>
      <c r="D56" s="24"/>
      <c r="E56" s="24"/>
    </row>
    <row r="57" spans="1:5" ht="15" customHeight="1" x14ac:dyDescent="0.25">
      <c r="A57" s="17" t="s">
        <v>70</v>
      </c>
      <c r="B57" s="26">
        <f t="shared" ref="B57:C57" si="6">SUM(B51:B56)</f>
        <v>3646643</v>
      </c>
      <c r="C57" s="26">
        <f t="shared" si="6"/>
        <v>-2875687</v>
      </c>
      <c r="D57" s="26">
        <f>SUM(D51:D56)</f>
        <v>-1279665</v>
      </c>
      <c r="E57" s="26">
        <f>SUM(E51:E56)</f>
        <v>-2436208</v>
      </c>
    </row>
    <row r="58" spans="1:5" ht="2.4500000000000002" customHeight="1" thickBot="1" x14ac:dyDescent="0.3">
      <c r="A58" s="15"/>
      <c r="B58" s="27"/>
      <c r="C58" s="27"/>
      <c r="D58" s="27"/>
      <c r="E58" s="27"/>
    </row>
    <row r="59" spans="1:5" ht="2.4500000000000002" customHeight="1" x14ac:dyDescent="0.25">
      <c r="A59" s="17"/>
      <c r="B59" s="26"/>
      <c r="C59" s="26"/>
      <c r="D59" s="26"/>
      <c r="E59" s="26"/>
    </row>
    <row r="60" spans="1:5" ht="15" customHeight="1" x14ac:dyDescent="0.25">
      <c r="A60" s="17" t="s">
        <v>44</v>
      </c>
      <c r="B60" s="26">
        <f t="shared" ref="B60:C60" si="7">B46+B57</f>
        <v>10029020</v>
      </c>
      <c r="C60" s="26">
        <f t="shared" si="7"/>
        <v>7689586</v>
      </c>
      <c r="D60" s="26">
        <f>D46+D57</f>
        <v>12293622.331849989</v>
      </c>
      <c r="E60" s="26">
        <f>E46+E57</f>
        <v>17929153.361400012</v>
      </c>
    </row>
    <row r="61" spans="1:5" ht="2.4500000000000002" customHeight="1" thickBot="1" x14ac:dyDescent="0.3">
      <c r="A61" s="15"/>
      <c r="B61" s="27"/>
      <c r="C61" s="27"/>
      <c r="D61" s="27"/>
      <c r="E61" s="27"/>
    </row>
    <row r="63" spans="1:5" ht="15" customHeight="1" x14ac:dyDescent="0.25">
      <c r="A63" s="8" t="s">
        <v>45</v>
      </c>
      <c r="B63" s="9"/>
      <c r="C63" s="9"/>
      <c r="D63" s="9"/>
      <c r="E63" s="9" t="s">
        <v>5</v>
      </c>
    </row>
    <row r="64" spans="1:5" ht="15" customHeight="1" x14ac:dyDescent="0.25">
      <c r="A64" s="8"/>
      <c r="B64" s="9"/>
      <c r="C64" s="9"/>
      <c r="D64" s="9"/>
      <c r="E64" s="9"/>
    </row>
    <row r="65" spans="1:5" ht="15" customHeight="1" x14ac:dyDescent="0.25">
      <c r="A65" s="8" t="s">
        <v>3</v>
      </c>
      <c r="B65" s="9"/>
      <c r="C65" s="9"/>
      <c r="D65" s="9"/>
      <c r="E65" s="9" t="s">
        <v>29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DDEB9-B3FC-443C-BC07-291BFAEE79DA}">
  <dimension ref="A1:C74"/>
  <sheetViews>
    <sheetView workbookViewId="0">
      <selection activeCell="C24" sqref="C24"/>
    </sheetView>
  </sheetViews>
  <sheetFormatPr defaultRowHeight="15" x14ac:dyDescent="0.25"/>
  <cols>
    <col min="1" max="1" width="70.7109375" customWidth="1"/>
    <col min="2" max="2" width="16.5703125" bestFit="1" customWidth="1"/>
    <col min="3" max="3" width="16.5703125" style="31" bestFit="1" customWidth="1"/>
  </cols>
  <sheetData>
    <row r="1" spans="1:3" x14ac:dyDescent="0.25">
      <c r="A1" s="1" t="s">
        <v>0</v>
      </c>
    </row>
    <row r="2" spans="1:3" x14ac:dyDescent="0.25">
      <c r="A2" s="10" t="s">
        <v>112</v>
      </c>
    </row>
    <row r="4" spans="1:3" ht="48.75" thickBot="1" x14ac:dyDescent="0.3">
      <c r="A4" s="60" t="s">
        <v>1</v>
      </c>
      <c r="B4" s="59" t="s">
        <v>133</v>
      </c>
      <c r="C4" s="59" t="s">
        <v>134</v>
      </c>
    </row>
    <row r="5" spans="1:3" x14ac:dyDescent="0.25">
      <c r="A5" s="12"/>
      <c r="B5" s="3"/>
      <c r="C5" s="32"/>
    </row>
    <row r="6" spans="1:3" x14ac:dyDescent="0.25">
      <c r="A6" s="17" t="s">
        <v>72</v>
      </c>
      <c r="B6" s="3"/>
      <c r="C6" s="32"/>
    </row>
    <row r="7" spans="1:3" x14ac:dyDescent="0.25">
      <c r="A7" s="8" t="s">
        <v>73</v>
      </c>
      <c r="B7" s="6">
        <f>B8+B9+B10+B11</f>
        <v>73919186</v>
      </c>
      <c r="C7" s="6">
        <f>C8+C9+C10+C11</f>
        <v>61652783</v>
      </c>
    </row>
    <row r="8" spans="1:3" ht="24" x14ac:dyDescent="0.25">
      <c r="A8" s="13" t="s">
        <v>74</v>
      </c>
      <c r="B8" s="6">
        <v>1679708</v>
      </c>
      <c r="C8" s="34">
        <v>2433658</v>
      </c>
    </row>
    <row r="9" spans="1:3" ht="24" x14ac:dyDescent="0.25">
      <c r="A9" s="13" t="s">
        <v>75</v>
      </c>
      <c r="B9" s="6">
        <v>6765222</v>
      </c>
      <c r="C9" s="34">
        <v>8057601</v>
      </c>
    </row>
    <row r="10" spans="1:3" ht="24" x14ac:dyDescent="0.25">
      <c r="A10" s="13" t="s">
        <v>76</v>
      </c>
      <c r="B10" s="6">
        <v>1315224</v>
      </c>
      <c r="C10" s="34">
        <v>3777568</v>
      </c>
    </row>
    <row r="11" spans="1:3" x14ac:dyDescent="0.25">
      <c r="A11" s="8" t="s">
        <v>77</v>
      </c>
      <c r="B11" s="6">
        <v>64159032</v>
      </c>
      <c r="C11" s="34">
        <v>47383956</v>
      </c>
    </row>
    <row r="12" spans="1:3" x14ac:dyDescent="0.25">
      <c r="A12" s="8" t="s">
        <v>78</v>
      </c>
      <c r="B12" s="6">
        <f>B13+B14</f>
        <v>-49118466</v>
      </c>
      <c r="C12" s="6">
        <f>C13+C14</f>
        <v>-31140248</v>
      </c>
    </row>
    <row r="13" spans="1:3" x14ac:dyDescent="0.25">
      <c r="A13" s="8" t="s">
        <v>79</v>
      </c>
      <c r="B13" s="6">
        <v>-38836732</v>
      </c>
      <c r="C13" s="34">
        <v>-26544859</v>
      </c>
    </row>
    <row r="14" spans="1:3" x14ac:dyDescent="0.25">
      <c r="A14" s="8" t="s">
        <v>80</v>
      </c>
      <c r="B14" s="6">
        <v>-10281734</v>
      </c>
      <c r="C14" s="34">
        <v>-4595389</v>
      </c>
    </row>
    <row r="15" spans="1:3" x14ac:dyDescent="0.25">
      <c r="A15" s="8" t="s">
        <v>81</v>
      </c>
      <c r="B15" s="6">
        <v>2752950</v>
      </c>
      <c r="C15" s="34">
        <v>2238940</v>
      </c>
    </row>
    <row r="16" spans="1:3" x14ac:dyDescent="0.25">
      <c r="A16" s="8" t="s">
        <v>82</v>
      </c>
      <c r="B16" s="6">
        <v>-2658789</v>
      </c>
      <c r="C16" s="34">
        <v>-2289829</v>
      </c>
    </row>
    <row r="17" spans="1:3" ht="24" x14ac:dyDescent="0.25">
      <c r="A17" s="13" t="s">
        <v>83</v>
      </c>
      <c r="B17" s="6">
        <v>175323</v>
      </c>
      <c r="C17" s="34">
        <v>561511</v>
      </c>
    </row>
    <row r="18" spans="1:3" x14ac:dyDescent="0.25">
      <c r="A18" s="8" t="s">
        <v>84</v>
      </c>
      <c r="B18" s="6">
        <v>1994167</v>
      </c>
      <c r="C18" s="34">
        <v>2317496</v>
      </c>
    </row>
    <row r="19" spans="1:3" x14ac:dyDescent="0.25">
      <c r="A19" s="8" t="s">
        <v>4</v>
      </c>
      <c r="B19" s="6">
        <v>1411</v>
      </c>
      <c r="C19" s="34">
        <v>264194</v>
      </c>
    </row>
    <row r="20" spans="1:3" x14ac:dyDescent="0.25">
      <c r="A20" s="8" t="s">
        <v>85</v>
      </c>
      <c r="B20" s="6">
        <v>-8547527</v>
      </c>
      <c r="C20" s="34">
        <v>-8496187</v>
      </c>
    </row>
    <row r="21" spans="1:3" x14ac:dyDescent="0.25">
      <c r="A21" s="8" t="s">
        <v>86</v>
      </c>
      <c r="B21" s="6">
        <v>-3446558</v>
      </c>
      <c r="C21" s="34">
        <v>-2061416</v>
      </c>
    </row>
    <row r="22" spans="1:3" ht="2.4500000000000002" customHeight="1" thickBot="1" x14ac:dyDescent="0.3">
      <c r="A22" s="14"/>
      <c r="B22" s="7"/>
      <c r="C22" s="35"/>
    </row>
    <row r="23" spans="1:3" x14ac:dyDescent="0.25">
      <c r="A23" s="8"/>
      <c r="B23" s="6"/>
      <c r="C23" s="34"/>
    </row>
    <row r="24" spans="1:3" ht="24" x14ac:dyDescent="0.25">
      <c r="A24" s="33" t="s">
        <v>87</v>
      </c>
      <c r="B24" s="5">
        <f>B7+B12+B15+B16+B17+B18+B19+B20+B21</f>
        <v>15071697</v>
      </c>
      <c r="C24" s="5">
        <f>C7+C12+C15+C16+C17+C18+C19+C20+C21</f>
        <v>23047244</v>
      </c>
    </row>
    <row r="25" spans="1:3" ht="2.4500000000000002" customHeight="1" thickBot="1" x14ac:dyDescent="0.3">
      <c r="A25" s="15"/>
      <c r="B25" s="16"/>
      <c r="C25" s="36"/>
    </row>
    <row r="26" spans="1:3" x14ac:dyDescent="0.25">
      <c r="A26" s="17"/>
      <c r="B26" s="5"/>
      <c r="C26" s="37"/>
    </row>
    <row r="27" spans="1:3" x14ac:dyDescent="0.25">
      <c r="A27" s="17" t="s">
        <v>88</v>
      </c>
      <c r="B27" s="6"/>
      <c r="C27" s="34"/>
    </row>
    <row r="28" spans="1:3" x14ac:dyDescent="0.25">
      <c r="A28" s="8" t="s">
        <v>89</v>
      </c>
      <c r="B28" s="6">
        <v>-1072032</v>
      </c>
      <c r="C28" s="34">
        <v>10555532</v>
      </c>
    </row>
    <row r="29" spans="1:3" ht="24" x14ac:dyDescent="0.25">
      <c r="A29" s="13" t="s">
        <v>125</v>
      </c>
      <c r="B29" s="6">
        <v>-128536</v>
      </c>
      <c r="C29" s="34">
        <v>-144312</v>
      </c>
    </row>
    <row r="30" spans="1:3" x14ac:dyDescent="0.25">
      <c r="A30" s="8" t="s">
        <v>90</v>
      </c>
      <c r="B30" s="6">
        <v>22215727</v>
      </c>
      <c r="C30" s="34">
        <v>-94217351</v>
      </c>
    </row>
    <row r="31" spans="1:3" x14ac:dyDescent="0.25">
      <c r="A31" s="8" t="s">
        <v>126</v>
      </c>
      <c r="B31" s="6">
        <v>2403568</v>
      </c>
      <c r="C31" s="34">
        <v>-4163363</v>
      </c>
    </row>
    <row r="32" spans="1:3" x14ac:dyDescent="0.25">
      <c r="A32" s="8" t="s">
        <v>127</v>
      </c>
      <c r="B32" s="6">
        <v>1932502</v>
      </c>
      <c r="C32" s="34">
        <v>-4651564</v>
      </c>
    </row>
    <row r="33" spans="1:3" x14ac:dyDescent="0.25">
      <c r="A33" s="8" t="s">
        <v>91</v>
      </c>
      <c r="B33" s="6">
        <v>57511230</v>
      </c>
      <c r="C33" s="34">
        <v>16895583</v>
      </c>
    </row>
    <row r="34" spans="1:3" x14ac:dyDescent="0.25">
      <c r="A34" s="8" t="s">
        <v>92</v>
      </c>
      <c r="B34" s="6">
        <v>-53197590</v>
      </c>
      <c r="C34" s="34">
        <v>112207876</v>
      </c>
    </row>
    <row r="35" spans="1:3" x14ac:dyDescent="0.25">
      <c r="A35" s="8" t="s">
        <v>128</v>
      </c>
      <c r="B35" s="6">
        <v>-86285352</v>
      </c>
      <c r="C35" s="34">
        <v>21109082</v>
      </c>
    </row>
    <row r="36" spans="1:3" x14ac:dyDescent="0.25">
      <c r="A36" s="8" t="s">
        <v>93</v>
      </c>
      <c r="B36" s="6">
        <v>5123422</v>
      </c>
      <c r="C36" s="34">
        <v>2779487</v>
      </c>
    </row>
    <row r="37" spans="1:3" ht="24" x14ac:dyDescent="0.25">
      <c r="A37" s="13" t="s">
        <v>129</v>
      </c>
      <c r="B37" s="6">
        <v>125170</v>
      </c>
      <c r="C37" s="34">
        <v>-75089</v>
      </c>
    </row>
    <row r="38" spans="1:3" ht="2.4500000000000002" customHeight="1" thickBot="1" x14ac:dyDescent="0.3">
      <c r="A38" s="14"/>
      <c r="B38" s="7"/>
      <c r="C38" s="35"/>
    </row>
    <row r="39" spans="1:3" x14ac:dyDescent="0.25">
      <c r="A39" s="8"/>
      <c r="B39" s="6"/>
      <c r="C39" s="34"/>
    </row>
    <row r="40" spans="1:3" x14ac:dyDescent="0.25">
      <c r="A40" s="17" t="s">
        <v>94</v>
      </c>
      <c r="B40" s="5">
        <f>B24+B28+B29+B30+B31+B32+B33+B34+B35+B36+B37</f>
        <v>-36300194</v>
      </c>
      <c r="C40" s="5">
        <f>C24+C28+C29+C30+C31+C32+C33+C34+C35+C36+C37</f>
        <v>83343125</v>
      </c>
    </row>
    <row r="41" spans="1:3" ht="2.4500000000000002" customHeight="1" thickBot="1" x14ac:dyDescent="0.3">
      <c r="A41" s="14"/>
      <c r="B41" s="7"/>
      <c r="C41" s="35"/>
    </row>
    <row r="42" spans="1:3" x14ac:dyDescent="0.25">
      <c r="A42" s="8"/>
      <c r="B42" s="6"/>
      <c r="C42" s="34"/>
    </row>
    <row r="43" spans="1:3" x14ac:dyDescent="0.25">
      <c r="A43" s="17" t="s">
        <v>95</v>
      </c>
      <c r="B43" s="5"/>
      <c r="C43" s="37"/>
    </row>
    <row r="44" spans="1:3" ht="24" x14ac:dyDescent="0.25">
      <c r="A44" s="13" t="s">
        <v>96</v>
      </c>
      <c r="B44" s="6">
        <v>15634984</v>
      </c>
      <c r="C44" s="34">
        <v>83223064</v>
      </c>
    </row>
    <row r="45" spans="1:3" ht="24" x14ac:dyDescent="0.25">
      <c r="A45" s="13" t="s">
        <v>97</v>
      </c>
      <c r="B45" s="6">
        <v>-33956914</v>
      </c>
      <c r="C45" s="34">
        <v>-101505168</v>
      </c>
    </row>
    <row r="46" spans="1:3" x14ac:dyDescent="0.25">
      <c r="A46" s="8" t="s">
        <v>98</v>
      </c>
      <c r="B46" s="6">
        <v>-331772</v>
      </c>
      <c r="C46" s="34">
        <v>-1085158</v>
      </c>
    </row>
    <row r="47" spans="1:3" x14ac:dyDescent="0.25">
      <c r="A47" s="8" t="s">
        <v>99</v>
      </c>
      <c r="B47" s="6">
        <v>452</v>
      </c>
      <c r="C47" s="34">
        <v>222</v>
      </c>
    </row>
    <row r="48" spans="1:3" x14ac:dyDescent="0.25">
      <c r="A48" s="8" t="s">
        <v>100</v>
      </c>
      <c r="B48" s="6">
        <v>-91550</v>
      </c>
      <c r="C48" s="34">
        <v>-352854</v>
      </c>
    </row>
    <row r="49" spans="1:3" x14ac:dyDescent="0.25">
      <c r="A49" s="8" t="s">
        <v>101</v>
      </c>
      <c r="B49" s="6">
        <v>10000000</v>
      </c>
      <c r="C49" s="34">
        <v>1300000</v>
      </c>
    </row>
    <row r="50" spans="1:3" x14ac:dyDescent="0.25">
      <c r="A50" s="8" t="s">
        <v>102</v>
      </c>
      <c r="B50" s="6">
        <v>0</v>
      </c>
      <c r="C50" s="34">
        <v>-1295844</v>
      </c>
    </row>
    <row r="51" spans="1:3" ht="2.4500000000000002" customHeight="1" thickBot="1" x14ac:dyDescent="0.3">
      <c r="A51" s="14"/>
      <c r="B51" s="7"/>
      <c r="C51" s="35"/>
    </row>
    <row r="52" spans="1:3" x14ac:dyDescent="0.25">
      <c r="A52" s="8"/>
      <c r="B52" s="6"/>
      <c r="C52" s="34"/>
    </row>
    <row r="53" spans="1:3" x14ac:dyDescent="0.25">
      <c r="A53" s="17" t="s">
        <v>103</v>
      </c>
      <c r="B53" s="5">
        <f>SUM(B44:B50)</f>
        <v>-8744800</v>
      </c>
      <c r="C53" s="5">
        <f>SUM(C44:C50)</f>
        <v>-19715738</v>
      </c>
    </row>
    <row r="54" spans="1:3" ht="2.4500000000000002" customHeight="1" thickBot="1" x14ac:dyDescent="0.3">
      <c r="A54" s="15"/>
      <c r="B54" s="16"/>
      <c r="C54" s="36"/>
    </row>
    <row r="55" spans="1:3" x14ac:dyDescent="0.25">
      <c r="A55" s="17"/>
      <c r="B55" s="5"/>
      <c r="C55" s="37"/>
    </row>
    <row r="56" spans="1:3" x14ac:dyDescent="0.25">
      <c r="A56" s="17" t="s">
        <v>104</v>
      </c>
      <c r="B56" s="5"/>
      <c r="C56" s="37"/>
    </row>
    <row r="57" spans="1:3" x14ac:dyDescent="0.25">
      <c r="A57" s="8" t="s">
        <v>105</v>
      </c>
      <c r="B57" s="6">
        <v>-213154</v>
      </c>
      <c r="C57" s="34">
        <v>-190326</v>
      </c>
    </row>
    <row r="58" spans="1:3" x14ac:dyDescent="0.25">
      <c r="A58" s="8" t="s">
        <v>106</v>
      </c>
      <c r="B58" s="6">
        <v>0</v>
      </c>
      <c r="C58" s="34">
        <v>-15000003</v>
      </c>
    </row>
    <row r="59" spans="1:3" ht="2.4500000000000002" customHeight="1" thickBot="1" x14ac:dyDescent="0.3">
      <c r="A59" s="14"/>
      <c r="B59" s="7"/>
      <c r="C59" s="35"/>
    </row>
    <row r="60" spans="1:3" x14ac:dyDescent="0.25">
      <c r="A60" s="8"/>
      <c r="B60" s="6"/>
      <c r="C60" s="34"/>
    </row>
    <row r="61" spans="1:3" x14ac:dyDescent="0.25">
      <c r="A61" s="17" t="s">
        <v>107</v>
      </c>
      <c r="B61" s="5">
        <f>B57+B58</f>
        <v>-213154</v>
      </c>
      <c r="C61" s="5">
        <f>C57+C58</f>
        <v>-15190329</v>
      </c>
    </row>
    <row r="62" spans="1:3" ht="2.4500000000000002" customHeight="1" thickBot="1" x14ac:dyDescent="0.3">
      <c r="A62" s="15"/>
      <c r="B62" s="16"/>
      <c r="C62" s="36"/>
    </row>
    <row r="63" spans="1:3" x14ac:dyDescent="0.25">
      <c r="A63" s="17"/>
      <c r="B63" s="5"/>
      <c r="C63" s="37"/>
    </row>
    <row r="64" spans="1:3" ht="24" x14ac:dyDescent="0.25">
      <c r="A64" s="13" t="s">
        <v>108</v>
      </c>
      <c r="B64" s="6">
        <v>1765645.1947399676</v>
      </c>
      <c r="C64" s="34">
        <v>556326</v>
      </c>
    </row>
    <row r="65" spans="1:3" ht="2.4500000000000002" customHeight="1" thickBot="1" x14ac:dyDescent="0.3">
      <c r="A65" s="14"/>
      <c r="B65" s="7"/>
      <c r="C65" s="35"/>
    </row>
    <row r="66" spans="1:3" x14ac:dyDescent="0.25">
      <c r="A66" s="8"/>
      <c r="B66" s="6"/>
      <c r="C66" s="34"/>
    </row>
    <row r="67" spans="1:3" x14ac:dyDescent="0.25">
      <c r="A67" s="17" t="s">
        <v>130</v>
      </c>
      <c r="B67" s="5">
        <f>B40+B53+B61+B64</f>
        <v>-43492502.805260032</v>
      </c>
      <c r="C67" s="5">
        <f>C40+C53+C61+C64</f>
        <v>48993384</v>
      </c>
    </row>
    <row r="68" spans="1:3" x14ac:dyDescent="0.25">
      <c r="A68" s="8" t="s">
        <v>109</v>
      </c>
      <c r="B68" s="6">
        <v>249173973</v>
      </c>
      <c r="C68" s="34">
        <v>96974883</v>
      </c>
    </row>
    <row r="69" spans="1:3" x14ac:dyDescent="0.25">
      <c r="A69" s="17" t="s">
        <v>110</v>
      </c>
      <c r="B69" s="5">
        <f>B67+B68</f>
        <v>205681470.19473997</v>
      </c>
      <c r="C69" s="5">
        <f>C67+C68</f>
        <v>145968267</v>
      </c>
    </row>
    <row r="70" spans="1:3" ht="2.4500000000000002" customHeight="1" thickBot="1" x14ac:dyDescent="0.3">
      <c r="A70" s="18"/>
      <c r="B70" s="19"/>
      <c r="C70" s="38"/>
    </row>
    <row r="71" spans="1:3" ht="15.75" thickTop="1" x14ac:dyDescent="0.25"/>
    <row r="72" spans="1:3" x14ac:dyDescent="0.25">
      <c r="A72" s="8" t="s">
        <v>111</v>
      </c>
      <c r="B72" s="9"/>
      <c r="C72" s="9" t="s">
        <v>5</v>
      </c>
    </row>
    <row r="73" spans="1:3" x14ac:dyDescent="0.25">
      <c r="A73" s="8"/>
      <c r="B73" s="9"/>
      <c r="C73" s="39"/>
    </row>
    <row r="74" spans="1:3" x14ac:dyDescent="0.25">
      <c r="A74" s="8" t="s">
        <v>3</v>
      </c>
      <c r="B74" s="9"/>
      <c r="C74" s="9" t="s">
        <v>29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2AD08-D300-41B2-92FF-240A653075CB}">
  <dimension ref="A1:G32"/>
  <sheetViews>
    <sheetView workbookViewId="0">
      <selection activeCell="H38" sqref="H38"/>
    </sheetView>
  </sheetViews>
  <sheetFormatPr defaultRowHeight="15" x14ac:dyDescent="0.25"/>
  <cols>
    <col min="1" max="1" width="52.140625" customWidth="1"/>
    <col min="2" max="3" width="13.140625" customWidth="1"/>
    <col min="4" max="4" width="21.140625" customWidth="1"/>
    <col min="5" max="7" width="13.140625" customWidth="1"/>
  </cols>
  <sheetData>
    <row r="1" spans="1:7" x14ac:dyDescent="0.25">
      <c r="A1" s="1" t="s">
        <v>0</v>
      </c>
    </row>
    <row r="2" spans="1:7" x14ac:dyDescent="0.25">
      <c r="A2" s="1" t="s">
        <v>124</v>
      </c>
    </row>
    <row r="4" spans="1:7" ht="84" x14ac:dyDescent="0.25">
      <c r="A4" s="55" t="s">
        <v>1</v>
      </c>
      <c r="B4" s="42" t="s">
        <v>2</v>
      </c>
      <c r="C4" s="43" t="s">
        <v>113</v>
      </c>
      <c r="D4" s="44" t="s">
        <v>114</v>
      </c>
      <c r="E4" s="42" t="s">
        <v>115</v>
      </c>
      <c r="F4" s="42" t="s">
        <v>116</v>
      </c>
      <c r="G4" s="42" t="s">
        <v>117</v>
      </c>
    </row>
    <row r="5" spans="1:7" x14ac:dyDescent="0.25">
      <c r="A5" s="57" t="s">
        <v>118</v>
      </c>
      <c r="B5" s="56">
        <v>7050000</v>
      </c>
      <c r="C5" s="56">
        <v>220973</v>
      </c>
      <c r="D5" s="56">
        <v>-4099021</v>
      </c>
      <c r="E5" s="56">
        <v>96058</v>
      </c>
      <c r="F5" s="56">
        <v>134343227</v>
      </c>
      <c r="G5" s="56">
        <v>137611237</v>
      </c>
    </row>
    <row r="6" spans="1:7" ht="2.4500000000000002" customHeight="1" thickBot="1" x14ac:dyDescent="0.3">
      <c r="A6" s="40"/>
      <c r="B6" s="47"/>
      <c r="C6" s="47"/>
      <c r="D6" s="47"/>
      <c r="E6" s="47"/>
      <c r="F6" s="47"/>
      <c r="G6" s="47"/>
    </row>
    <row r="7" spans="1:7" x14ac:dyDescent="0.25">
      <c r="A7" s="49"/>
      <c r="B7" s="51"/>
      <c r="C7" s="51"/>
      <c r="D7" s="51"/>
      <c r="E7" s="51"/>
      <c r="F7" s="51"/>
      <c r="G7" s="51"/>
    </row>
    <row r="8" spans="1:7" x14ac:dyDescent="0.25">
      <c r="A8" s="52" t="s">
        <v>121</v>
      </c>
      <c r="B8" s="50">
        <v>0</v>
      </c>
      <c r="C8" s="50">
        <v>0</v>
      </c>
      <c r="D8" s="50">
        <v>0</v>
      </c>
      <c r="E8" s="50">
        <v>0</v>
      </c>
      <c r="F8" s="50">
        <v>-15000003</v>
      </c>
      <c r="G8" s="50">
        <v>-15000003</v>
      </c>
    </row>
    <row r="9" spans="1:7" x14ac:dyDescent="0.25">
      <c r="A9" s="52" t="s">
        <v>62</v>
      </c>
      <c r="B9" s="50">
        <v>0</v>
      </c>
      <c r="C9" s="50">
        <v>0</v>
      </c>
      <c r="D9" s="50">
        <v>0</v>
      </c>
      <c r="E9" s="50">
        <v>0</v>
      </c>
      <c r="F9" s="50">
        <v>20365361</v>
      </c>
      <c r="G9" s="50">
        <v>20365361.361400001</v>
      </c>
    </row>
    <row r="10" spans="1:7" x14ac:dyDescent="0.25">
      <c r="A10" s="52" t="s">
        <v>119</v>
      </c>
      <c r="B10" s="50">
        <v>0</v>
      </c>
      <c r="C10" s="50">
        <v>0</v>
      </c>
      <c r="D10" s="50">
        <v>-2436208</v>
      </c>
      <c r="E10" s="50">
        <v>1</v>
      </c>
      <c r="F10" s="50">
        <v>0</v>
      </c>
      <c r="G10" s="50">
        <v>-2436207</v>
      </c>
    </row>
    <row r="11" spans="1:7" ht="2.4500000000000002" customHeight="1" x14ac:dyDescent="0.25">
      <c r="A11" s="52"/>
      <c r="B11" s="53"/>
      <c r="C11" s="54"/>
      <c r="D11" s="54"/>
      <c r="E11" s="53"/>
      <c r="F11" s="54"/>
      <c r="G11" s="53"/>
    </row>
    <row r="12" spans="1:7" x14ac:dyDescent="0.25">
      <c r="A12" s="58" t="s">
        <v>65</v>
      </c>
      <c r="B12" s="56">
        <v>7050000</v>
      </c>
      <c r="C12" s="56">
        <v>220973</v>
      </c>
      <c r="D12" s="56">
        <v>-6535229</v>
      </c>
      <c r="E12" s="56">
        <v>96059</v>
      </c>
      <c r="F12" s="56">
        <v>139708586</v>
      </c>
      <c r="G12" s="56">
        <v>140540389</v>
      </c>
    </row>
    <row r="13" spans="1:7" ht="2.4500000000000002" customHeight="1" thickBot="1" x14ac:dyDescent="0.3">
      <c r="A13" s="41"/>
      <c r="B13" s="48"/>
      <c r="C13" s="48"/>
      <c r="D13" s="48"/>
      <c r="E13" s="47"/>
      <c r="F13" s="48"/>
      <c r="G13" s="48"/>
    </row>
    <row r="14" spans="1:7" x14ac:dyDescent="0.25">
      <c r="A14" s="52"/>
      <c r="B14" s="54"/>
      <c r="C14" s="54"/>
      <c r="D14" s="54"/>
      <c r="E14" s="53"/>
      <c r="F14" s="54"/>
      <c r="G14" s="54"/>
    </row>
    <row r="15" spans="1:7" x14ac:dyDescent="0.25">
      <c r="A15" s="57" t="s">
        <v>47</v>
      </c>
      <c r="B15" s="56">
        <v>7050000</v>
      </c>
      <c r="C15" s="56">
        <v>220973</v>
      </c>
      <c r="D15" s="56">
        <v>-1364293</v>
      </c>
      <c r="E15" s="56">
        <v>154195</v>
      </c>
      <c r="F15" s="56">
        <v>159347030</v>
      </c>
      <c r="G15" s="56">
        <v>165407905</v>
      </c>
    </row>
    <row r="16" spans="1:7" ht="2.4500000000000002" customHeight="1" thickBot="1" x14ac:dyDescent="0.3">
      <c r="A16" s="40"/>
      <c r="B16" s="47"/>
      <c r="C16" s="47"/>
      <c r="D16" s="47"/>
      <c r="E16" s="47"/>
      <c r="F16" s="47"/>
      <c r="G16" s="47"/>
    </row>
    <row r="17" spans="1:7" x14ac:dyDescent="0.25">
      <c r="A17" s="49"/>
      <c r="B17" s="51"/>
      <c r="C17" s="51"/>
      <c r="D17" s="51"/>
      <c r="E17" s="51"/>
      <c r="F17" s="51"/>
      <c r="G17" s="51"/>
    </row>
    <row r="18" spans="1:7" x14ac:dyDescent="0.25">
      <c r="A18" s="52" t="s">
        <v>62</v>
      </c>
      <c r="B18" s="50">
        <v>0</v>
      </c>
      <c r="C18" s="50">
        <v>0</v>
      </c>
      <c r="D18" s="50">
        <v>0</v>
      </c>
      <c r="E18" s="50">
        <v>0</v>
      </c>
      <c r="F18" s="50">
        <v>13573287</v>
      </c>
      <c r="G18" s="50">
        <v>13573287</v>
      </c>
    </row>
    <row r="19" spans="1:7" x14ac:dyDescent="0.25">
      <c r="A19" s="52" t="s">
        <v>119</v>
      </c>
      <c r="B19" s="50">
        <v>0</v>
      </c>
      <c r="C19" s="50">
        <v>0</v>
      </c>
      <c r="D19" s="50">
        <v>-1279558</v>
      </c>
      <c r="E19" s="61">
        <v>-107</v>
      </c>
      <c r="F19" s="50">
        <v>0</v>
      </c>
      <c r="G19" s="50">
        <v>-1279665</v>
      </c>
    </row>
    <row r="20" spans="1:7" x14ac:dyDescent="0.25">
      <c r="A20" s="52"/>
      <c r="B20" s="50"/>
      <c r="C20" s="50"/>
      <c r="D20" s="50"/>
      <c r="E20" s="50"/>
      <c r="F20" s="50"/>
      <c r="G20" s="50"/>
    </row>
    <row r="21" spans="1:7" x14ac:dyDescent="0.25">
      <c r="A21" s="52" t="s">
        <v>123</v>
      </c>
      <c r="B21" s="50">
        <f>SUM(B15,B18:B19)</f>
        <v>7050000</v>
      </c>
      <c r="C21" s="50">
        <f t="shared" ref="C21:G21" si="0">SUM(C15,C18:C19)</f>
        <v>220973</v>
      </c>
      <c r="D21" s="50">
        <f t="shared" si="0"/>
        <v>-2643851</v>
      </c>
      <c r="E21" s="50">
        <f t="shared" si="0"/>
        <v>154088</v>
      </c>
      <c r="F21" s="50">
        <f t="shared" si="0"/>
        <v>172920317</v>
      </c>
      <c r="G21" s="50">
        <f t="shared" si="0"/>
        <v>177701527</v>
      </c>
    </row>
    <row r="22" spans="1:7" ht="2.4500000000000002" customHeight="1" thickBot="1" x14ac:dyDescent="0.3">
      <c r="A22" s="41"/>
      <c r="B22" s="45"/>
      <c r="C22" s="46"/>
      <c r="D22" s="46"/>
      <c r="E22" s="45"/>
      <c r="F22" s="46"/>
      <c r="G22" s="45"/>
    </row>
    <row r="23" spans="1:7" x14ac:dyDescent="0.25">
      <c r="A23" s="52"/>
      <c r="B23" s="53"/>
      <c r="C23" s="54"/>
      <c r="D23" s="54"/>
      <c r="E23" s="53"/>
      <c r="F23" s="54"/>
      <c r="G23" s="53"/>
    </row>
    <row r="24" spans="1:7" ht="24" x14ac:dyDescent="0.25">
      <c r="A24" s="49" t="s">
        <v>122</v>
      </c>
      <c r="B24" s="50">
        <v>0</v>
      </c>
      <c r="C24" s="50">
        <v>0</v>
      </c>
      <c r="D24" s="50">
        <v>0</v>
      </c>
      <c r="E24" s="50">
        <v>-106</v>
      </c>
      <c r="F24" s="50">
        <v>106</v>
      </c>
      <c r="G24" s="50">
        <v>0</v>
      </c>
    </row>
    <row r="25" spans="1:7" x14ac:dyDescent="0.25">
      <c r="A25" s="49"/>
      <c r="B25" s="50"/>
      <c r="C25" s="50"/>
      <c r="D25" s="50"/>
      <c r="E25" s="50"/>
      <c r="F25" s="50"/>
      <c r="G25" s="50"/>
    </row>
    <row r="26" spans="1:7" ht="2.4500000000000002" customHeight="1" x14ac:dyDescent="0.25">
      <c r="A26" s="49"/>
      <c r="B26" s="50"/>
      <c r="C26" s="50"/>
      <c r="D26" s="50"/>
      <c r="E26" s="50"/>
      <c r="F26" s="50"/>
      <c r="G26" s="50"/>
    </row>
    <row r="27" spans="1:7" x14ac:dyDescent="0.25">
      <c r="A27" s="58" t="s">
        <v>64</v>
      </c>
      <c r="B27" s="56">
        <v>7050000</v>
      </c>
      <c r="C27" s="56">
        <v>220973</v>
      </c>
      <c r="D27" s="56">
        <v>-2643851</v>
      </c>
      <c r="E27" s="56">
        <v>153982</v>
      </c>
      <c r="F27" s="56">
        <v>172920423</v>
      </c>
      <c r="G27" s="56">
        <v>177701527</v>
      </c>
    </row>
    <row r="28" spans="1:7" ht="2.4500000000000002" customHeight="1" thickBot="1" x14ac:dyDescent="0.3">
      <c r="A28" s="41"/>
      <c r="B28" s="48"/>
      <c r="C28" s="48"/>
      <c r="D28" s="48"/>
      <c r="E28" s="47"/>
      <c r="F28" s="48"/>
      <c r="G28" s="48"/>
    </row>
    <row r="30" spans="1:7" x14ac:dyDescent="0.25">
      <c r="A30" s="8" t="s">
        <v>45</v>
      </c>
      <c r="B30" s="9"/>
      <c r="C30" s="9" t="s">
        <v>5</v>
      </c>
    </row>
    <row r="31" spans="1:7" x14ac:dyDescent="0.25">
      <c r="A31" s="8"/>
      <c r="B31" s="9"/>
      <c r="C31" s="9"/>
    </row>
    <row r="32" spans="1:7" x14ac:dyDescent="0.25">
      <c r="A32" s="8" t="s">
        <v>3</v>
      </c>
      <c r="B32" s="9"/>
      <c r="C32" s="9" t="s">
        <v>29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офп</vt:lpstr>
      <vt:lpstr>осд</vt:lpstr>
      <vt:lpstr>оддс</vt:lpstr>
      <vt:lpstr>оик</vt:lpstr>
      <vt:lpstr>оддс!OLE_LINK16</vt:lpstr>
      <vt:lpstr>оддс!OLE_LINK18</vt:lpstr>
      <vt:lpstr>оддс!OLE_LINK23</vt:lpstr>
      <vt:lpstr>оддс!OLE_LINK24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 Александра</dc:creator>
  <cp:lastModifiedBy>Ан Александра</cp:lastModifiedBy>
  <dcterms:created xsi:type="dcterms:W3CDTF">2025-05-30T11:48:49Z</dcterms:created>
  <dcterms:modified xsi:type="dcterms:W3CDTF">2026-08-28T10:30:35Z</dcterms:modified>
</cp:coreProperties>
</file>